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950" activeTab="2"/>
  </bookViews>
  <sheets>
    <sheet name="Encuestas" sheetId="9" r:id="rId1"/>
    <sheet name="Caracterización" sheetId="8" r:id="rId2"/>
    <sheet name="Acceso a servicios" sheetId="3" r:id="rId3"/>
    <sheet name="Consumo X Usos" sheetId="7" r:id="rId4"/>
  </sheets>
  <calcPr calcId="145621"/>
</workbook>
</file>

<file path=xl/calcChain.xml><?xml version="1.0" encoding="utf-8"?>
<calcChain xmlns="http://schemas.openxmlformats.org/spreadsheetml/2006/main">
  <c r="P18" i="8" l="1"/>
  <c r="G453" i="7" l="1"/>
  <c r="H453" i="7" s="1"/>
  <c r="I453" i="7" s="1"/>
  <c r="I448" i="7"/>
  <c r="H447" i="7"/>
  <c r="J447" i="7" s="1"/>
  <c r="K447" i="7" s="1"/>
  <c r="H446" i="7"/>
  <c r="J446" i="7" s="1"/>
  <c r="K446" i="7" s="1"/>
  <c r="H445" i="7"/>
  <c r="J445" i="7" s="1"/>
  <c r="K445" i="7" s="1"/>
  <c r="H444" i="7"/>
  <c r="J444" i="7" s="1"/>
  <c r="K444" i="7" s="1"/>
  <c r="H443" i="7"/>
  <c r="J443" i="7" s="1"/>
  <c r="K443" i="7" s="1"/>
  <c r="H442" i="7"/>
  <c r="J442" i="7" s="1"/>
  <c r="K442" i="7" s="1"/>
  <c r="H441" i="7"/>
  <c r="J441" i="7" s="1"/>
  <c r="K441" i="7" s="1"/>
  <c r="H440" i="7"/>
  <c r="J440" i="7" s="1"/>
  <c r="K440" i="7" s="1"/>
  <c r="H439" i="7"/>
  <c r="J439" i="7" s="1"/>
  <c r="K439" i="7" s="1"/>
  <c r="H438" i="7"/>
  <c r="J438" i="7" s="1"/>
  <c r="K438" i="7" s="1"/>
  <c r="H437" i="7"/>
  <c r="J437" i="7" s="1"/>
  <c r="K437" i="7" s="1"/>
  <c r="H436" i="7"/>
  <c r="J436" i="7" s="1"/>
  <c r="K436" i="7" s="1"/>
  <c r="H435" i="7"/>
  <c r="J435" i="7" s="1"/>
  <c r="K435" i="7" s="1"/>
  <c r="G307" i="7"/>
  <c r="C307" i="7"/>
  <c r="B312" i="7" s="1"/>
  <c r="I307" i="7"/>
  <c r="K307" i="7"/>
  <c r="B230" i="7"/>
  <c r="AG17" i="7"/>
  <c r="U17" i="7"/>
  <c r="I17" i="7"/>
  <c r="H4" i="7"/>
  <c r="B303" i="3"/>
  <c r="P248" i="3"/>
  <c r="F255" i="3" s="1"/>
  <c r="M248" i="3"/>
  <c r="E255" i="3" s="1"/>
  <c r="J248" i="3"/>
  <c r="D255" i="3" s="1"/>
  <c r="G248" i="3"/>
  <c r="C255" i="3" s="1"/>
  <c r="D248" i="3"/>
  <c r="B255" i="3" s="1"/>
  <c r="B248" i="3"/>
  <c r="B198" i="3"/>
  <c r="Y173" i="3"/>
  <c r="W173" i="3"/>
  <c r="U173" i="3"/>
  <c r="S173" i="3"/>
  <c r="Q173" i="3"/>
  <c r="O173" i="3"/>
  <c r="M173" i="3"/>
  <c r="K173" i="3"/>
  <c r="I173" i="3"/>
  <c r="G173" i="3"/>
  <c r="E173" i="3"/>
  <c r="C173" i="3"/>
  <c r="D144" i="3"/>
  <c r="B148" i="3" s="1"/>
  <c r="B144" i="3"/>
  <c r="B57" i="3"/>
  <c r="N18" i="3"/>
  <c r="G26" i="3" s="1"/>
  <c r="L18" i="3"/>
  <c r="F26" i="3" s="1"/>
  <c r="J18" i="3"/>
  <c r="E26" i="3" s="1"/>
  <c r="H18" i="3"/>
  <c r="D26" i="3" s="1"/>
  <c r="F18" i="3"/>
  <c r="C26" i="3" s="1"/>
  <c r="D18" i="3"/>
  <c r="B26" i="3" s="1"/>
  <c r="B18" i="3"/>
  <c r="B140" i="8"/>
  <c r="D140" i="8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P57" i="3"/>
  <c r="B62" i="3"/>
  <c r="F62" i="3"/>
  <c r="I104" i="8"/>
  <c r="F109" i="8" s="1"/>
  <c r="G104" i="8"/>
  <c r="E109" i="8" s="1"/>
  <c r="E104" i="8"/>
  <c r="D109" i="8" s="1"/>
  <c r="C104" i="8"/>
  <c r="C109" i="8" s="1"/>
  <c r="J51" i="8"/>
  <c r="D58" i="8" s="1"/>
  <c r="H51" i="8"/>
  <c r="C58" i="8" s="1"/>
  <c r="F51" i="8"/>
  <c r="B58" i="8" s="1"/>
  <c r="D51" i="8"/>
  <c r="A58" i="8" s="1"/>
  <c r="B51" i="8"/>
  <c r="B18" i="8"/>
  <c r="J18" i="8"/>
  <c r="C25" i="8" s="1"/>
  <c r="M18" i="8"/>
  <c r="D25" i="8" s="1"/>
  <c r="E25" i="8"/>
  <c r="S18" i="8"/>
  <c r="F25" i="8" s="1"/>
  <c r="N6" i="8"/>
  <c r="N7" i="8"/>
  <c r="N8" i="8"/>
  <c r="N9" i="8"/>
  <c r="N10" i="8"/>
  <c r="N11" i="8"/>
  <c r="N12" i="8"/>
  <c r="N13" i="8"/>
  <c r="N14" i="8"/>
  <c r="N15" i="8"/>
  <c r="N16" i="8"/>
  <c r="N17" i="8"/>
  <c r="N5" i="8"/>
  <c r="K6" i="8"/>
  <c r="K7" i="8"/>
  <c r="K8" i="8"/>
  <c r="K9" i="8"/>
  <c r="K10" i="8"/>
  <c r="K11" i="8"/>
  <c r="K12" i="8"/>
  <c r="K13" i="8"/>
  <c r="K14" i="8"/>
  <c r="K15" i="8"/>
  <c r="K16" i="8"/>
  <c r="K17" i="8"/>
  <c r="K5" i="8"/>
  <c r="D18" i="8"/>
  <c r="A25" i="8" s="1"/>
  <c r="H421" i="7"/>
  <c r="J421" i="7" s="1"/>
  <c r="K421" i="7" s="1"/>
  <c r="H420" i="7"/>
  <c r="J420" i="7" s="1"/>
  <c r="K420" i="7" s="1"/>
  <c r="H419" i="7"/>
  <c r="J419" i="7" s="1"/>
  <c r="K419" i="7" s="1"/>
  <c r="H418" i="7"/>
  <c r="J418" i="7" s="1"/>
  <c r="K418" i="7" s="1"/>
  <c r="H417" i="7"/>
  <c r="J417" i="7" s="1"/>
  <c r="K417" i="7" s="1"/>
  <c r="H416" i="7"/>
  <c r="J416" i="7" s="1"/>
  <c r="K416" i="7" s="1"/>
  <c r="H415" i="7"/>
  <c r="J415" i="7" s="1"/>
  <c r="K415" i="7" s="1"/>
  <c r="H414" i="7"/>
  <c r="J414" i="7" s="1"/>
  <c r="K414" i="7" s="1"/>
  <c r="H413" i="7"/>
  <c r="J413" i="7" s="1"/>
  <c r="K413" i="7" s="1"/>
  <c r="H412" i="7"/>
  <c r="J412" i="7" s="1"/>
  <c r="K412" i="7" s="1"/>
  <c r="H411" i="7"/>
  <c r="J411" i="7" s="1"/>
  <c r="K411" i="7" s="1"/>
  <c r="H410" i="7"/>
  <c r="J410" i="7" s="1"/>
  <c r="K410" i="7" s="1"/>
  <c r="H409" i="7"/>
  <c r="J409" i="7" s="1"/>
  <c r="K409" i="7" s="1"/>
  <c r="H397" i="7"/>
  <c r="J397" i="7" s="1"/>
  <c r="K397" i="7" s="1"/>
  <c r="H396" i="7"/>
  <c r="J396" i="7" s="1"/>
  <c r="K396" i="7" s="1"/>
  <c r="H395" i="7"/>
  <c r="J395" i="7" s="1"/>
  <c r="K395" i="7" s="1"/>
  <c r="H394" i="7"/>
  <c r="J394" i="7" s="1"/>
  <c r="K394" i="7" s="1"/>
  <c r="H393" i="7"/>
  <c r="J393" i="7" s="1"/>
  <c r="K393" i="7" s="1"/>
  <c r="H392" i="7"/>
  <c r="J392" i="7" s="1"/>
  <c r="K392" i="7" s="1"/>
  <c r="H391" i="7"/>
  <c r="J391" i="7" s="1"/>
  <c r="K391" i="7" s="1"/>
  <c r="H390" i="7"/>
  <c r="J390" i="7" s="1"/>
  <c r="K390" i="7" s="1"/>
  <c r="H389" i="7"/>
  <c r="J389" i="7" s="1"/>
  <c r="K389" i="7" s="1"/>
  <c r="H388" i="7"/>
  <c r="J388" i="7" s="1"/>
  <c r="K388" i="7" s="1"/>
  <c r="H387" i="7"/>
  <c r="J387" i="7" s="1"/>
  <c r="K387" i="7" s="1"/>
  <c r="H386" i="7"/>
  <c r="J386" i="7" s="1"/>
  <c r="K386" i="7" s="1"/>
  <c r="H385" i="7"/>
  <c r="J385" i="7" s="1"/>
  <c r="K385" i="7" s="1"/>
  <c r="G370" i="7"/>
  <c r="C375" i="7" s="1"/>
  <c r="D370" i="7"/>
  <c r="B375" i="7" s="1"/>
  <c r="G337" i="7"/>
  <c r="C343" i="7" s="1"/>
  <c r="D337" i="7"/>
  <c r="B343" i="7" s="1"/>
  <c r="E307" i="7"/>
  <c r="C312" i="7" s="1"/>
  <c r="I257" i="7"/>
  <c r="H256" i="7"/>
  <c r="J256" i="7" s="1"/>
  <c r="K256" i="7" s="1"/>
  <c r="H255" i="7"/>
  <c r="J255" i="7" s="1"/>
  <c r="K255" i="7" s="1"/>
  <c r="H254" i="7"/>
  <c r="J254" i="7" s="1"/>
  <c r="K254" i="7" s="1"/>
  <c r="H253" i="7"/>
  <c r="J253" i="7" s="1"/>
  <c r="K253" i="7" s="1"/>
  <c r="H252" i="7"/>
  <c r="J252" i="7" s="1"/>
  <c r="K252" i="7" s="1"/>
  <c r="H251" i="7"/>
  <c r="J251" i="7" s="1"/>
  <c r="K251" i="7" s="1"/>
  <c r="H250" i="7"/>
  <c r="J250" i="7" s="1"/>
  <c r="K250" i="7" s="1"/>
  <c r="H249" i="7"/>
  <c r="J249" i="7" s="1"/>
  <c r="K249" i="7" s="1"/>
  <c r="H248" i="7"/>
  <c r="J248" i="7" s="1"/>
  <c r="K248" i="7" s="1"/>
  <c r="H247" i="7"/>
  <c r="J247" i="7" s="1"/>
  <c r="K247" i="7" s="1"/>
  <c r="H246" i="7"/>
  <c r="J246" i="7" s="1"/>
  <c r="K246" i="7" s="1"/>
  <c r="H245" i="7"/>
  <c r="J245" i="7" s="1"/>
  <c r="K245" i="7" s="1"/>
  <c r="H244" i="7"/>
  <c r="J244" i="7" s="1"/>
  <c r="K244" i="7" s="1"/>
  <c r="G230" i="7"/>
  <c r="C235" i="7" s="1"/>
  <c r="D230" i="7"/>
  <c r="B235" i="7" s="1"/>
  <c r="H204" i="7"/>
  <c r="J204" i="7" s="1"/>
  <c r="K204" i="7" s="1"/>
  <c r="H203" i="7"/>
  <c r="J203" i="7" s="1"/>
  <c r="K203" i="7" s="1"/>
  <c r="H202" i="7"/>
  <c r="J202" i="7" s="1"/>
  <c r="K202" i="7" s="1"/>
  <c r="H201" i="7"/>
  <c r="J201" i="7" s="1"/>
  <c r="K201" i="7" s="1"/>
  <c r="H200" i="7"/>
  <c r="J200" i="7" s="1"/>
  <c r="K200" i="7" s="1"/>
  <c r="H199" i="7"/>
  <c r="J199" i="7" s="1"/>
  <c r="K199" i="7" s="1"/>
  <c r="H198" i="7"/>
  <c r="J198" i="7" s="1"/>
  <c r="K198" i="7" s="1"/>
  <c r="H197" i="7"/>
  <c r="J197" i="7" s="1"/>
  <c r="K197" i="7" s="1"/>
  <c r="H196" i="7"/>
  <c r="J196" i="7" s="1"/>
  <c r="K196" i="7" s="1"/>
  <c r="H195" i="7"/>
  <c r="J195" i="7" s="1"/>
  <c r="K195" i="7" s="1"/>
  <c r="H194" i="7"/>
  <c r="J194" i="7" s="1"/>
  <c r="K194" i="7" s="1"/>
  <c r="H193" i="7"/>
  <c r="J193" i="7" s="1"/>
  <c r="K193" i="7" s="1"/>
  <c r="H192" i="7"/>
  <c r="J192" i="7" s="1"/>
  <c r="K192" i="7" s="1"/>
  <c r="J448" i="7" l="1"/>
  <c r="B63" i="3"/>
  <c r="B27" i="3"/>
  <c r="G173" i="7"/>
  <c r="C180" i="7" s="1"/>
  <c r="D173" i="7"/>
  <c r="B180" i="7" s="1"/>
  <c r="B173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G84" i="7" l="1"/>
  <c r="C90" i="7" s="1"/>
  <c r="D84" i="7"/>
  <c r="B90" i="7" s="1"/>
  <c r="B84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H16" i="7"/>
  <c r="H15" i="7"/>
  <c r="H14" i="7"/>
  <c r="H13" i="7"/>
  <c r="H12" i="7"/>
  <c r="H11" i="7"/>
  <c r="H10" i="7"/>
  <c r="H9" i="7"/>
  <c r="H8" i="7"/>
  <c r="H7" i="7"/>
  <c r="H6" i="7"/>
  <c r="H5" i="7"/>
  <c r="M57" i="3" l="1"/>
  <c r="J57" i="3"/>
  <c r="G57" i="3"/>
  <c r="D57" i="3"/>
  <c r="M198" i="3"/>
  <c r="J198" i="3"/>
  <c r="G198" i="3"/>
  <c r="D198" i="3"/>
  <c r="C327" i="3"/>
  <c r="F178" i="3"/>
  <c r="G178" i="3"/>
  <c r="E178" i="3"/>
  <c r="D178" i="3"/>
  <c r="C178" i="3"/>
  <c r="B178" i="3"/>
  <c r="G140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27" i="8"/>
  <c r="T6" i="8"/>
  <c r="T7" i="8"/>
  <c r="T8" i="8"/>
  <c r="T9" i="8"/>
  <c r="T10" i="8"/>
  <c r="T11" i="8"/>
  <c r="T12" i="8"/>
  <c r="T13" i="8"/>
  <c r="T14" i="8"/>
  <c r="T15" i="8"/>
  <c r="T16" i="8"/>
  <c r="T17" i="8"/>
  <c r="T5" i="8"/>
  <c r="Q6" i="8"/>
  <c r="Q7" i="8"/>
  <c r="Q8" i="8"/>
  <c r="Q9" i="8"/>
  <c r="Q10" i="8"/>
  <c r="Q11" i="8"/>
  <c r="Q12" i="8"/>
  <c r="Q13" i="8"/>
  <c r="Q14" i="8"/>
  <c r="Q15" i="8"/>
  <c r="Q16" i="8"/>
  <c r="Q17" i="8"/>
  <c r="Q5" i="8"/>
  <c r="H6" i="8"/>
  <c r="H7" i="8"/>
  <c r="H8" i="8"/>
  <c r="H9" i="8"/>
  <c r="H10" i="8"/>
  <c r="H11" i="8"/>
  <c r="H12" i="8"/>
  <c r="H13" i="8"/>
  <c r="H14" i="8"/>
  <c r="H15" i="8"/>
  <c r="H16" i="8"/>
  <c r="H17" i="8"/>
  <c r="H5" i="8"/>
  <c r="E6" i="8"/>
  <c r="E7" i="8"/>
  <c r="E8" i="8"/>
  <c r="E9" i="8"/>
  <c r="E10" i="8"/>
  <c r="E11" i="8"/>
  <c r="E12" i="8"/>
  <c r="E13" i="8"/>
  <c r="E14" i="8"/>
  <c r="E15" i="8"/>
  <c r="E16" i="8"/>
  <c r="E17" i="8"/>
  <c r="E5" i="8"/>
  <c r="H327" i="3" l="1"/>
  <c r="S327" i="3"/>
  <c r="S326" i="3"/>
  <c r="M326" i="3"/>
  <c r="M327" i="3"/>
  <c r="H326" i="3"/>
  <c r="C326" i="3"/>
  <c r="F27" i="3"/>
  <c r="C27" i="3"/>
  <c r="E27" i="3"/>
  <c r="D27" i="3"/>
  <c r="G18" i="8"/>
  <c r="B25" i="8" s="1"/>
  <c r="H427" i="7"/>
  <c r="I427" i="7" s="1"/>
  <c r="J427" i="7" s="1"/>
  <c r="I422" i="7"/>
  <c r="H403" i="7"/>
  <c r="I403" i="7" s="1"/>
  <c r="J403" i="7" s="1"/>
  <c r="I398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57" i="7"/>
  <c r="E369" i="7"/>
  <c r="E358" i="7"/>
  <c r="E359" i="7"/>
  <c r="E360" i="7"/>
  <c r="E361" i="7"/>
  <c r="E362" i="7"/>
  <c r="E363" i="7"/>
  <c r="E364" i="7"/>
  <c r="E365" i="7"/>
  <c r="E366" i="7"/>
  <c r="E367" i="7"/>
  <c r="E368" i="7"/>
  <c r="E357" i="7"/>
  <c r="B370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24" i="7"/>
  <c r="B337" i="7"/>
  <c r="C344" i="7" s="1"/>
  <c r="M328" i="3" l="1"/>
  <c r="J422" i="7"/>
  <c r="J398" i="7"/>
  <c r="C376" i="7"/>
  <c r="B376" i="7"/>
  <c r="B344" i="7"/>
  <c r="H262" i="7" l="1"/>
  <c r="I262" i="7" s="1"/>
  <c r="J262" i="7" s="1"/>
  <c r="H218" i="7"/>
  <c r="H219" i="7"/>
  <c r="H220" i="7"/>
  <c r="H221" i="7"/>
  <c r="H222" i="7"/>
  <c r="H223" i="7"/>
  <c r="H224" i="7"/>
  <c r="H225" i="7"/>
  <c r="H226" i="7"/>
  <c r="H227" i="7"/>
  <c r="H228" i="7"/>
  <c r="H229" i="7"/>
  <c r="H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17" i="7"/>
  <c r="B236" i="7"/>
  <c r="G210" i="7"/>
  <c r="H210" i="7" s="1"/>
  <c r="I210" i="7" s="1"/>
  <c r="H172" i="7"/>
  <c r="H161" i="7"/>
  <c r="H162" i="7"/>
  <c r="H163" i="7"/>
  <c r="H164" i="7"/>
  <c r="H165" i="7"/>
  <c r="H166" i="7"/>
  <c r="H167" i="7"/>
  <c r="H168" i="7"/>
  <c r="H169" i="7"/>
  <c r="H170" i="7"/>
  <c r="H171" i="7"/>
  <c r="H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60" i="7"/>
  <c r="B181" i="7"/>
  <c r="I205" i="7"/>
  <c r="C236" i="7" l="1"/>
  <c r="J257" i="7"/>
  <c r="C181" i="7"/>
  <c r="J205" i="7"/>
  <c r="I130" i="7" l="1"/>
  <c r="J129" i="7"/>
  <c r="K129" i="7" s="1"/>
  <c r="J128" i="7"/>
  <c r="K128" i="7" s="1"/>
  <c r="J127" i="7"/>
  <c r="K127" i="7" s="1"/>
  <c r="J126" i="7"/>
  <c r="K126" i="7" s="1"/>
  <c r="J125" i="7"/>
  <c r="K125" i="7" s="1"/>
  <c r="J124" i="7"/>
  <c r="K124" i="7" s="1"/>
  <c r="J123" i="7"/>
  <c r="K123" i="7" s="1"/>
  <c r="J122" i="7"/>
  <c r="K122" i="7" s="1"/>
  <c r="J121" i="7"/>
  <c r="K121" i="7" s="1"/>
  <c r="J120" i="7"/>
  <c r="K120" i="7" s="1"/>
  <c r="J119" i="7"/>
  <c r="K119" i="7" s="1"/>
  <c r="J118" i="7"/>
  <c r="K118" i="7" s="1"/>
  <c r="J117" i="7"/>
  <c r="K117" i="7" s="1"/>
  <c r="H72" i="7"/>
  <c r="H73" i="7"/>
  <c r="H74" i="7"/>
  <c r="H75" i="7"/>
  <c r="H76" i="7"/>
  <c r="H77" i="7"/>
  <c r="H78" i="7"/>
  <c r="H79" i="7"/>
  <c r="H80" i="7"/>
  <c r="H81" i="7"/>
  <c r="H82" i="7"/>
  <c r="H83" i="7"/>
  <c r="H71" i="7"/>
  <c r="E72" i="7"/>
  <c r="E73" i="7"/>
  <c r="E74" i="7"/>
  <c r="E75" i="7"/>
  <c r="E76" i="7"/>
  <c r="E77" i="7"/>
  <c r="E78" i="7"/>
  <c r="E79" i="7"/>
  <c r="E80" i="7"/>
  <c r="E81" i="7"/>
  <c r="E82" i="7"/>
  <c r="E83" i="7"/>
  <c r="E71" i="7"/>
  <c r="B91" i="7"/>
  <c r="Y23" i="7"/>
  <c r="Z23" i="7" s="1"/>
  <c r="AA23" i="7" s="1"/>
  <c r="P23" i="7"/>
  <c r="Q23" i="7" s="1"/>
  <c r="R23" i="7" s="1"/>
  <c r="G23" i="7"/>
  <c r="H23" i="7" s="1"/>
  <c r="I23" i="7" s="1"/>
  <c r="J130" i="7" l="1"/>
  <c r="C91" i="7"/>
  <c r="AH16" i="7" l="1"/>
  <c r="AI16" i="7" s="1"/>
  <c r="V16" i="7"/>
  <c r="W16" i="7" s="1"/>
  <c r="J16" i="7"/>
  <c r="K16" i="7" s="1"/>
  <c r="AH15" i="7"/>
  <c r="AI15" i="7" s="1"/>
  <c r="V15" i="7"/>
  <c r="W15" i="7" s="1"/>
  <c r="J15" i="7"/>
  <c r="K15" i="7" s="1"/>
  <c r="AH14" i="7"/>
  <c r="AI14" i="7" s="1"/>
  <c r="V14" i="7"/>
  <c r="W14" i="7" s="1"/>
  <c r="J14" i="7"/>
  <c r="K14" i="7" s="1"/>
  <c r="AH13" i="7"/>
  <c r="AI13" i="7" s="1"/>
  <c r="V13" i="7"/>
  <c r="W13" i="7" s="1"/>
  <c r="J13" i="7"/>
  <c r="K13" i="7" s="1"/>
  <c r="AH12" i="7"/>
  <c r="AI12" i="7" s="1"/>
  <c r="V12" i="7"/>
  <c r="W12" i="7" s="1"/>
  <c r="J12" i="7"/>
  <c r="K12" i="7" s="1"/>
  <c r="AH11" i="7"/>
  <c r="AI11" i="7" s="1"/>
  <c r="V11" i="7"/>
  <c r="W11" i="7" s="1"/>
  <c r="J11" i="7"/>
  <c r="K11" i="7" s="1"/>
  <c r="AH10" i="7"/>
  <c r="AI10" i="7" s="1"/>
  <c r="V10" i="7"/>
  <c r="W10" i="7" s="1"/>
  <c r="J10" i="7"/>
  <c r="K10" i="7" s="1"/>
  <c r="AH9" i="7"/>
  <c r="AI9" i="7" s="1"/>
  <c r="V9" i="7"/>
  <c r="W9" i="7" s="1"/>
  <c r="J9" i="7"/>
  <c r="K9" i="7" s="1"/>
  <c r="AH8" i="7"/>
  <c r="AI8" i="7" s="1"/>
  <c r="V8" i="7"/>
  <c r="W8" i="7" s="1"/>
  <c r="J8" i="7"/>
  <c r="K8" i="7" s="1"/>
  <c r="AH7" i="7"/>
  <c r="AI7" i="7" s="1"/>
  <c r="V7" i="7"/>
  <c r="W7" i="7" s="1"/>
  <c r="J7" i="7"/>
  <c r="K7" i="7" s="1"/>
  <c r="AH6" i="7"/>
  <c r="AI6" i="7" s="1"/>
  <c r="V6" i="7"/>
  <c r="W6" i="7" s="1"/>
  <c r="J6" i="7"/>
  <c r="K6" i="7" s="1"/>
  <c r="AH5" i="7"/>
  <c r="AI5" i="7" s="1"/>
  <c r="V5" i="7"/>
  <c r="W5" i="7" s="1"/>
  <c r="J5" i="7"/>
  <c r="K5" i="7" s="1"/>
  <c r="AH4" i="7"/>
  <c r="AI4" i="7" s="1"/>
  <c r="V4" i="7"/>
  <c r="W4" i="7" s="1"/>
  <c r="Q236" i="3"/>
  <c r="Q237" i="3"/>
  <c r="Q238" i="3"/>
  <c r="Q239" i="3"/>
  <c r="Q240" i="3"/>
  <c r="Q241" i="3"/>
  <c r="Q242" i="3"/>
  <c r="Q243" i="3"/>
  <c r="Q244" i="3"/>
  <c r="Q245" i="3"/>
  <c r="Q246" i="3"/>
  <c r="Q247" i="3"/>
  <c r="Q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35" i="3"/>
  <c r="H247" i="3"/>
  <c r="H236" i="3"/>
  <c r="H237" i="3"/>
  <c r="H238" i="3"/>
  <c r="H239" i="3"/>
  <c r="H240" i="3"/>
  <c r="H241" i="3"/>
  <c r="H242" i="3"/>
  <c r="H243" i="3"/>
  <c r="H244" i="3"/>
  <c r="H245" i="3"/>
  <c r="H246" i="3"/>
  <c r="H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35" i="3"/>
  <c r="E256" i="3" l="1"/>
  <c r="B256" i="3"/>
  <c r="J4" i="7"/>
  <c r="K4" i="7" s="1"/>
  <c r="AH17" i="7"/>
  <c r="V17" i="7"/>
  <c r="F256" i="3"/>
  <c r="C256" i="3"/>
  <c r="D256" i="3"/>
  <c r="J17" i="7" l="1"/>
  <c r="E203" i="3"/>
  <c r="D203" i="3"/>
  <c r="C203" i="3"/>
  <c r="B203" i="3"/>
  <c r="B204" i="3" s="1"/>
  <c r="N186" i="3"/>
  <c r="N187" i="3"/>
  <c r="N188" i="3"/>
  <c r="N189" i="3"/>
  <c r="N190" i="3"/>
  <c r="N191" i="3"/>
  <c r="N192" i="3"/>
  <c r="N193" i="3"/>
  <c r="N194" i="3"/>
  <c r="N195" i="3"/>
  <c r="N196" i="3"/>
  <c r="N197" i="3"/>
  <c r="N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85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31" i="3"/>
  <c r="G144" i="3"/>
  <c r="C148" i="3" s="1"/>
  <c r="E62" i="3"/>
  <c r="D62" i="3"/>
  <c r="C62" i="3"/>
  <c r="N45" i="3"/>
  <c r="N46" i="3"/>
  <c r="N47" i="3"/>
  <c r="N48" i="3"/>
  <c r="N49" i="3"/>
  <c r="N50" i="3"/>
  <c r="N51" i="3"/>
  <c r="N52" i="3"/>
  <c r="N53" i="3"/>
  <c r="N54" i="3"/>
  <c r="N55" i="3"/>
  <c r="N56" i="3"/>
  <c r="N44" i="3"/>
  <c r="K45" i="3"/>
  <c r="K46" i="3"/>
  <c r="K47" i="3"/>
  <c r="K48" i="3"/>
  <c r="K49" i="3"/>
  <c r="K50" i="3"/>
  <c r="K51" i="3"/>
  <c r="K52" i="3"/>
  <c r="K53" i="3"/>
  <c r="K54" i="3"/>
  <c r="K55" i="3"/>
  <c r="K56" i="3"/>
  <c r="K44" i="3"/>
  <c r="H45" i="3"/>
  <c r="H46" i="3"/>
  <c r="H47" i="3"/>
  <c r="H48" i="3"/>
  <c r="H49" i="3"/>
  <c r="H50" i="3"/>
  <c r="H51" i="3"/>
  <c r="H52" i="3"/>
  <c r="H53" i="3"/>
  <c r="H54" i="3"/>
  <c r="H55" i="3"/>
  <c r="H56" i="3"/>
  <c r="H44" i="3"/>
  <c r="E45" i="3"/>
  <c r="E46" i="3"/>
  <c r="E47" i="3"/>
  <c r="E48" i="3"/>
  <c r="E49" i="3"/>
  <c r="E50" i="3"/>
  <c r="E51" i="3"/>
  <c r="E52" i="3"/>
  <c r="E53" i="3"/>
  <c r="E54" i="3"/>
  <c r="E55" i="3"/>
  <c r="E56" i="3"/>
  <c r="E44" i="3"/>
  <c r="Q291" i="3"/>
  <c r="R291" i="3"/>
  <c r="Q292" i="3"/>
  <c r="R292" i="3"/>
  <c r="Q293" i="3"/>
  <c r="R293" i="3"/>
  <c r="Q294" i="3"/>
  <c r="R294" i="3"/>
  <c r="Q295" i="3"/>
  <c r="R295" i="3"/>
  <c r="Q296" i="3"/>
  <c r="R296" i="3"/>
  <c r="Q297" i="3"/>
  <c r="R297" i="3"/>
  <c r="Q298" i="3"/>
  <c r="R298" i="3"/>
  <c r="Q299" i="3"/>
  <c r="R299" i="3"/>
  <c r="Q300" i="3"/>
  <c r="R300" i="3"/>
  <c r="Q301" i="3"/>
  <c r="R301" i="3"/>
  <c r="Q302" i="3"/>
  <c r="R302" i="3"/>
  <c r="R290" i="3"/>
  <c r="Q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N290" i="3"/>
  <c r="M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J290" i="3"/>
  <c r="I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290" i="3"/>
  <c r="F290" i="3"/>
  <c r="G27" i="3"/>
  <c r="C204" i="3" l="1"/>
  <c r="E204" i="3"/>
  <c r="D204" i="3"/>
  <c r="F63" i="3"/>
  <c r="C149" i="3"/>
  <c r="B149" i="3"/>
  <c r="C63" i="3"/>
  <c r="E63" i="3"/>
  <c r="D63" i="3"/>
  <c r="S328" i="3"/>
  <c r="C328" i="3" l="1"/>
  <c r="H328" i="3"/>
</calcChain>
</file>

<file path=xl/sharedStrings.xml><?xml version="1.0" encoding="utf-8"?>
<sst xmlns="http://schemas.openxmlformats.org/spreadsheetml/2006/main" count="1610" uniqueCount="185">
  <si>
    <t>Cabecera</t>
  </si>
  <si>
    <t>Vereda</t>
  </si>
  <si>
    <t>% de la fila</t>
  </si>
  <si>
    <t>Subregión</t>
  </si>
  <si>
    <t>Pie de monte</t>
  </si>
  <si>
    <t>occidente</t>
  </si>
  <si>
    <t>Pacifico sur</t>
  </si>
  <si>
    <t>Ex Provincia</t>
  </si>
  <si>
    <t>Cordillera</t>
  </si>
  <si>
    <t>Centro</t>
  </si>
  <si>
    <t>Sanquianga</t>
  </si>
  <si>
    <t>Saban</t>
  </si>
  <si>
    <t>Rio Mayo</t>
  </si>
  <si>
    <t>Telembi</t>
  </si>
  <si>
    <t>Abades</t>
  </si>
  <si>
    <t>Juanambu</t>
  </si>
  <si>
    <t>Guambuyaco</t>
  </si>
  <si>
    <t>% del N de la tabla</t>
  </si>
  <si>
    <t>Sabana</t>
  </si>
  <si>
    <t>Otro</t>
  </si>
  <si>
    <t>Otra</t>
  </si>
  <si>
    <t>Número de viviendas</t>
  </si>
  <si>
    <t>Total viviendas</t>
  </si>
  <si>
    <t>De dónde proviene generalmente el agua para consumo humano?</t>
  </si>
  <si>
    <t>Acto mpal</t>
  </si>
  <si>
    <t>Acto veredal</t>
  </si>
  <si>
    <t>Pozo con bomba</t>
  </si>
  <si>
    <t>Pozo sin bomba, etc</t>
  </si>
  <si>
    <t>Rio, quebrada</t>
  </si>
  <si>
    <t>Si</t>
  </si>
  <si>
    <t>No</t>
  </si>
  <si>
    <t>Porcentaje</t>
  </si>
  <si>
    <t>No utiliza EE</t>
  </si>
  <si>
    <t>Si red pública</t>
  </si>
  <si>
    <t>Si planta mpal</t>
  </si>
  <si>
    <t>Si planta propia</t>
  </si>
  <si>
    <t>Si planta compartida</t>
  </si>
  <si>
    <t>Sí, conectado a red pública</t>
  </si>
  <si>
    <t>Sí, a través de planta municipal</t>
  </si>
  <si>
    <t>Sí, a través de planta propia</t>
  </si>
  <si>
    <t>Sí, a través de planta compartida</t>
  </si>
  <si>
    <t>Uso del servicio de energía eléctrica</t>
  </si>
  <si>
    <t>El servicio sanitario es</t>
  </si>
  <si>
    <t>Inodoro con pozo</t>
  </si>
  <si>
    <t>Inodoro sin conex</t>
  </si>
  <si>
    <t>No tiene Ss</t>
  </si>
  <si>
    <t>Inodoro conectado a alcantarillado</t>
  </si>
  <si>
    <t>Inodoo conectado a pozo séptico</t>
  </si>
  <si>
    <t>Indoro sin conexión, letrina o bajamar</t>
  </si>
  <si>
    <t>No tiene servicio de sanitario</t>
  </si>
  <si>
    <t>Tipo de sanitario</t>
  </si>
  <si>
    <t>Usa aire acondicionado o ventilador?</t>
  </si>
  <si>
    <t>Recuento</t>
  </si>
  <si>
    <t>Media</t>
  </si>
  <si>
    <t>Mínimo</t>
  </si>
  <si>
    <t>Máximo</t>
  </si>
  <si>
    <t>Desviación típica</t>
  </si>
  <si>
    <t>N válido</t>
  </si>
  <si>
    <t>EE</t>
  </si>
  <si>
    <t>Cuántos días a la semana tiene el servicio de energía eléctrica?</t>
  </si>
  <si>
    <t>Inodoro con alcantarillado</t>
  </si>
  <si>
    <t>No tiene Servicio sanitario</t>
  </si>
  <si>
    <t>% del N de la columna</t>
  </si>
  <si>
    <t>De qué forma eliminan las basuras?</t>
  </si>
  <si>
    <t>Recolección</t>
  </si>
  <si>
    <t>Entierran</t>
  </si>
  <si>
    <t>Queman</t>
  </si>
  <si>
    <t>Tiran a patio, etc</t>
  </si>
  <si>
    <t>Tiran a rio, etc</t>
  </si>
  <si>
    <t>Factor de ajuste</t>
  </si>
  <si>
    <t>Consumo Total subregión</t>
  </si>
  <si>
    <t>Incandescentes</t>
  </si>
  <si>
    <t>Ahorradoras</t>
  </si>
  <si>
    <t>Fluorescentes</t>
  </si>
  <si>
    <t>Consumo percapita Día</t>
  </si>
  <si>
    <t>Consumo Total departamento</t>
  </si>
  <si>
    <t>Usa nevera o refrigerador?</t>
  </si>
  <si>
    <t>Número de viviendas que si usan nevera o refrigerador</t>
  </si>
  <si>
    <t>Número de viviendas que no usan nevera o refrigerador</t>
  </si>
  <si>
    <t>Uso de nevera o refrigerador en el departamento de Nariño</t>
  </si>
  <si>
    <t>En general qué combustible usa principalmente para cocinar?</t>
  </si>
  <si>
    <t>Gas propano</t>
  </si>
  <si>
    <t>Leña comprada</t>
  </si>
  <si>
    <t>Leña autoapropiada</t>
  </si>
  <si>
    <t>Utiliza el horno para preparar alimentos?</t>
  </si>
  <si>
    <t>Qué combustible utiliza para el horno?</t>
  </si>
  <si>
    <t>TOTAL DEPARTAMENTO</t>
  </si>
  <si>
    <t>Municipio</t>
  </si>
  <si>
    <t>BARBACOAS</t>
  </si>
  <si>
    <t>BUESACO</t>
  </si>
  <si>
    <t>CHACHAGUI</t>
  </si>
  <si>
    <t>CHARCO</t>
  </si>
  <si>
    <t>CUMBITARA</t>
  </si>
  <si>
    <t>EL TAMBO</t>
  </si>
  <si>
    <t>ILES</t>
  </si>
  <si>
    <t>IMUES</t>
  </si>
  <si>
    <t>IPIALES</t>
  </si>
  <si>
    <t>LA CRUZ</t>
  </si>
  <si>
    <t>LA UNION</t>
  </si>
  <si>
    <t>OSPINA</t>
  </si>
  <si>
    <t>PASTO</t>
  </si>
  <si>
    <t>POTOSI</t>
  </si>
  <si>
    <t>PUERRES</t>
  </si>
  <si>
    <t>RICAURTE</t>
  </si>
  <si>
    <t>SAN BERNARDO</t>
  </si>
  <si>
    <t>SANDONA</t>
  </si>
  <si>
    <t>TAMINANGO</t>
  </si>
  <si>
    <t>TUMACO</t>
  </si>
  <si>
    <t>F. Expansión</t>
  </si>
  <si>
    <t>Número de encuestas</t>
  </si>
  <si>
    <t>Total encuestas</t>
  </si>
  <si>
    <t>Total empresas</t>
  </si>
  <si>
    <t>Cuál es la jornada de trabajo?</t>
  </si>
  <si>
    <t>Mañana</t>
  </si>
  <si>
    <t>Tarde</t>
  </si>
  <si>
    <t>Todo el día</t>
  </si>
  <si>
    <t>Total departamento</t>
  </si>
  <si>
    <t>La empresa cuenta con alcantarillado</t>
  </si>
  <si>
    <t>Número de empresas</t>
  </si>
  <si>
    <t>La empresa Cuenta con teléfono fijo con línea</t>
  </si>
  <si>
    <t>La empresa cuenta con teléfono celular</t>
  </si>
  <si>
    <t>La empresa cuenta con equipo de radio para comunicaciones</t>
  </si>
  <si>
    <t>La empresa cuenta con internet</t>
  </si>
  <si>
    <t>Inodoro con alca</t>
  </si>
  <si>
    <t>Empresas</t>
  </si>
  <si>
    <t>En un cuarto exclusivamente para cocinar</t>
  </si>
  <si>
    <t>SANTACRUZ</t>
  </si>
  <si>
    <t>Total instituciones</t>
  </si>
  <si>
    <t>Caserio</t>
  </si>
  <si>
    <t>Inspección</t>
  </si>
  <si>
    <t>Tipo de institución</t>
  </si>
  <si>
    <t>Educativa</t>
  </si>
  <si>
    <t>Salud</t>
  </si>
  <si>
    <t>Financiera</t>
  </si>
  <si>
    <t>Cuántas personas trabajan en la institución</t>
  </si>
  <si>
    <t>Institucional/residencial</t>
  </si>
  <si>
    <t>Datos de ubicación de la institución</t>
  </si>
  <si>
    <t>Ubicación de la institución en el departamento</t>
  </si>
  <si>
    <t>Institucional</t>
  </si>
  <si>
    <t>La institución cuenta con alcantarillado</t>
  </si>
  <si>
    <t>Centro poblado SC</t>
  </si>
  <si>
    <t>Uso del servicio de alcantarillado de acuerdo a la ubicación de la instituciones</t>
  </si>
  <si>
    <t>Número de instituciones</t>
  </si>
  <si>
    <t>Forma de eliminación de las basuras en el sector institucional del departamento de Nariño</t>
  </si>
  <si>
    <t>Número de Instituciones que no cuentan con el SS</t>
  </si>
  <si>
    <t>Número de instituciones que si cuentan con el SS</t>
  </si>
  <si>
    <t>Sí</t>
  </si>
  <si>
    <t>Total</t>
  </si>
  <si>
    <t>Número de Instituciones que cuentan con el equipo de comunicaciones en el sector institucional del departamento de Nariño</t>
  </si>
  <si>
    <t>Número de Instituciones que cuentan con el servicio de internet en el sector institucional del departamento de Nariño</t>
  </si>
  <si>
    <t>Número de Instituciones que cuentan con télefono celular en el sector institucional del departamento de Nariño</t>
  </si>
  <si>
    <t>Número de Instituciones que cuentan con télefono fijo en el sector institucional del departamento de Nariño</t>
  </si>
  <si>
    <t>Datos de ubicación de la institucion</t>
  </si>
  <si>
    <t>Valor promedio pagado al mes por el servicio de energía en el sector institucional</t>
  </si>
  <si>
    <t>Valor promedio pagado al mes por el servicio de energía en el sector institucional en el departamento de Nariño</t>
  </si>
  <si>
    <t>La institución utiliza servicio de energía eléctrica?</t>
  </si>
  <si>
    <t>El uso de la institución es exclusivamente</t>
  </si>
  <si>
    <t>Uso de nevera o refrigerador de acuerdo a la ubicación de la institución</t>
  </si>
  <si>
    <t>Datos de ubicación de la insitución</t>
  </si>
  <si>
    <t>Instituciones</t>
  </si>
  <si>
    <t>Datos de ubicación de la intitución</t>
  </si>
  <si>
    <t>Usa aire acondicionado o ventilador en el sector institucional deldepartamento de Nariño</t>
  </si>
  <si>
    <t>En qué lugar de la institución cocinan?</t>
  </si>
  <si>
    <t>Combustible principal usado para cocinar en el sector insticional del departamento de Nariño</t>
  </si>
  <si>
    <t>Total insituciones</t>
  </si>
  <si>
    <t>Tipo de combustible utilizado para el horno en el sector institucional del departamento de Nariño</t>
  </si>
  <si>
    <t>Consumo promedio en lamparas incandescentes kWh mes</t>
  </si>
  <si>
    <t>Consumo promedio en lamparas ahorradores kWh mes</t>
  </si>
  <si>
    <t>Consumo promedio en lamparas fluorescentes kWh mes</t>
  </si>
  <si>
    <t>Consumo promedio de acuerdo al tipo de bombilla en el departamento de Nariño kWh Mes</t>
  </si>
  <si>
    <t>Consumo lamparas incandescentes kWh mes</t>
  </si>
  <si>
    <t>Consumo lamparas ahorradores kWh mes</t>
  </si>
  <si>
    <t>Consumo lamparas fluorescentes kWh mes</t>
  </si>
  <si>
    <t>Consumo refrigeración kWh mes</t>
  </si>
  <si>
    <t>Consumo ambiente kWh Mes</t>
  </si>
  <si>
    <t>Consumo calefacción kWh mes</t>
  </si>
  <si>
    <t>Consumo calefacción kWh mes en el departamento de Nariño</t>
  </si>
  <si>
    <t>Consumo hornos kWh mes</t>
  </si>
  <si>
    <t>Consumo aparatos electricos kWh mes</t>
  </si>
  <si>
    <t>Consumo aparatos kWh mes</t>
  </si>
  <si>
    <t>Consumo aparatos médicos kWh Mes</t>
  </si>
  <si>
    <t>Occidente</t>
  </si>
  <si>
    <t>Corregimiento</t>
  </si>
  <si>
    <t>Agua lluvia</t>
  </si>
  <si>
    <t>Caserío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</si>
</sst>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###0.0%"/>
    <numFmt numFmtId="166" formatCode="####.0%"/>
    <numFmt numFmtId="167" formatCode="###0"/>
    <numFmt numFmtId="169" formatCode="###0.00"/>
    <numFmt numFmtId="171" formatCode="###0.0000"/>
    <numFmt numFmtId="172" formatCode="###0.00000"/>
    <numFmt numFmtId="174" formatCode="###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F5BC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  <fill>
      <patternFill patternType="solid">
        <fgColor rgb="FF8EF2A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4" fillId="6" borderId="2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167" fontId="5" fillId="5" borderId="2" xfId="4" applyNumberFormat="1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left" vertical="center" wrapText="1"/>
    </xf>
    <xf numFmtId="169" fontId="5" fillId="5" borderId="2" xfId="9" applyNumberFormat="1" applyFont="1" applyFill="1" applyBorder="1" applyAlignment="1">
      <alignment horizontal="center" vertical="top"/>
    </xf>
    <xf numFmtId="167" fontId="5" fillId="5" borderId="2" xfId="4" applyNumberFormat="1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center" vertical="center" wrapText="1"/>
    </xf>
    <xf numFmtId="1" fontId="1" fillId="5" borderId="2" xfId="3" applyNumberFormat="1" applyFont="1" applyFill="1" applyBorder="1"/>
    <xf numFmtId="0" fontId="6" fillId="6" borderId="3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169" fontId="5" fillId="5" borderId="2" xfId="4" applyNumberFormat="1" applyFont="1" applyFill="1" applyBorder="1" applyAlignment="1">
      <alignment horizontal="right" vertical="center"/>
    </xf>
    <xf numFmtId="167" fontId="5" fillId="5" borderId="2" xfId="4" applyNumberFormat="1" applyFont="1" applyFill="1" applyBorder="1" applyAlignment="1">
      <alignment horizontal="right" vertical="center"/>
    </xf>
    <xf numFmtId="167" fontId="5" fillId="5" borderId="7" xfId="4" applyNumberFormat="1" applyFont="1" applyFill="1" applyBorder="1" applyAlignment="1">
      <alignment horizontal="center" vertical="center"/>
    </xf>
    <xf numFmtId="167" fontId="5" fillId="5" borderId="11" xfId="4" applyNumberFormat="1" applyFont="1" applyFill="1" applyBorder="1" applyAlignment="1">
      <alignment horizontal="center" vertical="center"/>
    </xf>
    <xf numFmtId="167" fontId="5" fillId="5" borderId="10" xfId="4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10" applyFont="1"/>
    <xf numFmtId="0" fontId="1" fillId="0" borderId="0" xfId="5" applyFont="1"/>
    <xf numFmtId="0" fontId="1" fillId="0" borderId="0" xfId="11" applyFont="1"/>
    <xf numFmtId="0" fontId="8" fillId="0" borderId="0" xfId="0" applyFont="1"/>
    <xf numFmtId="0" fontId="4" fillId="6" borderId="7" xfId="0" applyNumberFormat="1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165" fontId="5" fillId="5" borderId="2" xfId="5" applyNumberFormat="1" applyFont="1" applyFill="1" applyBorder="1" applyAlignment="1">
      <alignment horizontal="right" vertical="center"/>
    </xf>
    <xf numFmtId="167" fontId="5" fillId="7" borderId="2" xfId="4" applyNumberFormat="1" applyFont="1" applyFill="1" applyBorder="1" applyAlignment="1">
      <alignment horizontal="right" vertical="center"/>
    </xf>
    <xf numFmtId="165" fontId="5" fillId="7" borderId="2" xfId="5" applyNumberFormat="1" applyFont="1" applyFill="1" applyBorder="1" applyAlignment="1">
      <alignment horizontal="right" vertical="center"/>
    </xf>
    <xf numFmtId="165" fontId="8" fillId="0" borderId="0" xfId="0" applyNumberFormat="1" applyFont="1"/>
    <xf numFmtId="166" fontId="8" fillId="0" borderId="0" xfId="0" applyNumberFormat="1" applyFont="1"/>
    <xf numFmtId="0" fontId="1" fillId="0" borderId="0" xfId="3" applyFont="1"/>
    <xf numFmtId="0" fontId="1" fillId="0" borderId="0" xfId="6" applyFont="1"/>
    <xf numFmtId="0" fontId="1" fillId="0" borderId="0" xfId="3" applyFont="1" applyBorder="1"/>
    <xf numFmtId="167" fontId="5" fillId="4" borderId="2" xfId="4" applyNumberFormat="1" applyFont="1" applyFill="1" applyBorder="1" applyAlignment="1">
      <alignment horizontal="right" vertical="center"/>
    </xf>
    <xf numFmtId="1" fontId="8" fillId="0" borderId="0" xfId="0" applyNumberFormat="1" applyFont="1"/>
    <xf numFmtId="1" fontId="5" fillId="0" borderId="0" xfId="2" applyNumberFormat="1" applyFont="1" applyBorder="1" applyAlignment="1">
      <alignment horizontal="right" vertical="top"/>
    </xf>
    <xf numFmtId="1" fontId="8" fillId="0" borderId="6" xfId="0" applyNumberFormat="1" applyFont="1" applyFill="1" applyBorder="1" applyAlignment="1">
      <alignment horizontal="center"/>
    </xf>
    <xf numFmtId="0" fontId="8" fillId="0" borderId="9" xfId="0" applyFont="1" applyBorder="1"/>
    <xf numFmtId="1" fontId="8" fillId="5" borderId="3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74" fontId="5" fillId="5" borderId="2" xfId="5" applyNumberFormat="1" applyFont="1" applyFill="1" applyBorder="1" applyAlignment="1">
      <alignment horizontal="right" vertical="center"/>
    </xf>
    <xf numFmtId="167" fontId="5" fillId="5" borderId="3" xfId="4" applyNumberFormat="1" applyFont="1" applyFill="1" applyBorder="1" applyAlignment="1">
      <alignment horizontal="center" vertical="center"/>
    </xf>
    <xf numFmtId="167" fontId="5" fillId="5" borderId="5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165" fontId="5" fillId="5" borderId="5" xfId="3" applyNumberFormat="1" applyFont="1" applyFill="1" applyBorder="1" applyAlignment="1">
      <alignment horizontal="right" vertical="top"/>
    </xf>
    <xf numFmtId="0" fontId="5" fillId="0" borderId="0" xfId="6" applyFont="1" applyBorder="1" applyAlignment="1">
      <alignment horizontal="left" vertical="top" wrapText="1"/>
    </xf>
    <xf numFmtId="165" fontId="5" fillId="0" borderId="0" xfId="6" applyNumberFormat="1" applyFont="1" applyBorder="1" applyAlignment="1">
      <alignment horizontal="right" vertical="top"/>
    </xf>
    <xf numFmtId="166" fontId="5" fillId="0" borderId="0" xfId="6" applyNumberFormat="1" applyFont="1" applyBorder="1" applyAlignment="1">
      <alignment horizontal="right" vertical="top"/>
    </xf>
    <xf numFmtId="0" fontId="5" fillId="0" borderId="0" xfId="6" applyFont="1" applyBorder="1" applyAlignment="1">
      <alignment wrapText="1"/>
    </xf>
    <xf numFmtId="167" fontId="5" fillId="5" borderId="4" xfId="4" applyNumberFormat="1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" wrapText="1"/>
    </xf>
    <xf numFmtId="0" fontId="5" fillId="0" borderId="0" xfId="6" applyFont="1" applyBorder="1" applyAlignment="1">
      <alignment horizontal="center" wrapText="1"/>
    </xf>
    <xf numFmtId="0" fontId="8" fillId="0" borderId="0" xfId="0" applyFont="1" applyBorder="1"/>
    <xf numFmtId="165" fontId="5" fillId="4" borderId="2" xfId="5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2" borderId="0" xfId="0" applyFont="1" applyFill="1"/>
    <xf numFmtId="0" fontId="9" fillId="0" borderId="0" xfId="0" applyFont="1" applyAlignment="1">
      <alignment horizont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1" fillId="0" borderId="0" xfId="7" applyFont="1"/>
    <xf numFmtId="0" fontId="1" fillId="0" borderId="0" xfId="8" applyFont="1"/>
    <xf numFmtId="0" fontId="6" fillId="6" borderId="2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5" applyFont="1" applyFill="1" applyBorder="1" applyAlignment="1">
      <alignment vertical="center" wrapText="1"/>
    </xf>
    <xf numFmtId="0" fontId="5" fillId="0" borderId="0" xfId="1" applyFont="1" applyBorder="1" applyAlignment="1">
      <alignment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167" fontId="5" fillId="2" borderId="2" xfId="4" applyNumberFormat="1" applyFont="1" applyFill="1" applyBorder="1" applyAlignment="1">
      <alignment horizontal="right" vertical="center"/>
    </xf>
    <xf numFmtId="169" fontId="5" fillId="3" borderId="2" xfId="4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top"/>
    </xf>
    <xf numFmtId="1" fontId="8" fillId="0" borderId="0" xfId="0" applyNumberFormat="1" applyFont="1" applyFill="1"/>
    <xf numFmtId="165" fontId="8" fillId="4" borderId="2" xfId="0" applyNumberFormat="1" applyFont="1" applyFill="1" applyBorder="1"/>
    <xf numFmtId="0" fontId="5" fillId="0" borderId="0" xfId="7" applyFont="1" applyBorder="1" applyAlignment="1">
      <alignment horizontal="left" vertical="top" wrapText="1"/>
    </xf>
    <xf numFmtId="169" fontId="5" fillId="0" borderId="0" xfId="7" applyNumberFormat="1" applyFont="1" applyBorder="1" applyAlignment="1">
      <alignment horizontal="right" vertical="top"/>
    </xf>
    <xf numFmtId="167" fontId="5" fillId="0" borderId="0" xfId="7" applyNumberFormat="1" applyFont="1" applyBorder="1" applyAlignment="1">
      <alignment horizontal="right" vertical="top"/>
    </xf>
    <xf numFmtId="0" fontId="5" fillId="0" borderId="0" xfId="7" applyFont="1" applyBorder="1" applyAlignment="1">
      <alignment horizontal="right" vertical="top"/>
    </xf>
    <xf numFmtId="165" fontId="8" fillId="4" borderId="5" xfId="0" applyNumberFormat="1" applyFont="1" applyFill="1" applyBorder="1"/>
    <xf numFmtId="1" fontId="8" fillId="4" borderId="5" xfId="0" applyNumberFormat="1" applyFont="1" applyFill="1" applyBorder="1"/>
    <xf numFmtId="0" fontId="6" fillId="6" borderId="7" xfId="1" applyFont="1" applyFill="1" applyBorder="1" applyAlignment="1">
      <alignment horizontal="center" wrapText="1"/>
    </xf>
    <xf numFmtId="0" fontId="6" fillId="6" borderId="11" xfId="1" applyFont="1" applyFill="1" applyBorder="1" applyAlignment="1">
      <alignment horizontal="center" wrapText="1"/>
    </xf>
    <xf numFmtId="0" fontId="6" fillId="6" borderId="10" xfId="1" applyFont="1" applyFill="1" applyBorder="1" applyAlignment="1">
      <alignment horizontal="center" wrapText="1"/>
    </xf>
    <xf numFmtId="171" fontId="5" fillId="3" borderId="2" xfId="4" applyNumberFormat="1" applyFont="1" applyFill="1" applyBorder="1" applyAlignment="1">
      <alignment horizontal="right" vertical="center"/>
    </xf>
    <xf numFmtId="0" fontId="6" fillId="6" borderId="4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165" fontId="5" fillId="0" borderId="8" xfId="5" applyNumberFormat="1" applyFont="1" applyFill="1" applyBorder="1" applyAlignment="1">
      <alignment horizontal="right" vertical="center"/>
    </xf>
    <xf numFmtId="172" fontId="5" fillId="3" borderId="2" xfId="4" applyNumberFormat="1" applyFont="1" applyFill="1" applyBorder="1" applyAlignment="1">
      <alignment horizontal="right" vertical="center"/>
    </xf>
  </cellXfs>
  <cellStyles count="12">
    <cellStyle name="Normal" xfId="0" builtinId="0"/>
    <cellStyle name="Normal_Acceso a servicios_1" xfId="3"/>
    <cellStyle name="Normal_Acceso a servicios_2" xfId="6"/>
    <cellStyle name="Normal_Caract." xfId="5"/>
    <cellStyle name="Normal_Caracterización" xfId="10"/>
    <cellStyle name="Normal_Caracterización_1" xfId="11"/>
    <cellStyle name="Normal_Consumo X Usos" xfId="7"/>
    <cellStyle name="Normal_Consumo X Usos_1" xfId="8"/>
    <cellStyle name="Normal_Encuestas" xfId="9"/>
    <cellStyle name="Normal_Hoja1_2" xfId="4"/>
    <cellStyle name="Normal_Hoja2" xfId="2"/>
    <cellStyle name="Normal_Iluminación" xfId="1"/>
  </cellStyles>
  <dxfs count="0"/>
  <tableStyles count="0" defaultTableStyle="TableStyleMedium9" defaultPivotStyle="PivotStyleLight16"/>
  <colors>
    <mruColors>
      <color rgb="FFA9F5BC"/>
      <color rgb="FFE6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Ubicación de las instituciones a nivel departamental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Caracterización!$A$23:$F$23</c:f>
              <c:strCache>
                <c:ptCount val="6"/>
                <c:pt idx="0">
                  <c:v>Cabecera</c:v>
                </c:pt>
                <c:pt idx="1">
                  <c:v>Corregimiento</c:v>
                </c:pt>
                <c:pt idx="2">
                  <c:v>Caserio</c:v>
                </c:pt>
                <c:pt idx="3">
                  <c:v>Inspección</c:v>
                </c:pt>
                <c:pt idx="4">
                  <c:v>Centro poblado SC</c:v>
                </c:pt>
                <c:pt idx="5">
                  <c:v>Vereda</c:v>
                </c:pt>
              </c:strCache>
            </c:strRef>
          </c:cat>
          <c:val>
            <c:numRef>
              <c:f>Caracterización!$A$25:$F$25</c:f>
              <c:numCache>
                <c:formatCode>###0.0%</c:formatCode>
                <c:ptCount val="6"/>
                <c:pt idx="0">
                  <c:v>0.27748691099476441</c:v>
                </c:pt>
                <c:pt idx="1">
                  <c:v>0.14659685863874344</c:v>
                </c:pt>
                <c:pt idx="2">
                  <c:v>1.0471204188481676E-2</c:v>
                </c:pt>
                <c:pt idx="3">
                  <c:v>1.0471204188481676E-2</c:v>
                </c:pt>
                <c:pt idx="4">
                  <c:v>5.235602094240838E-3</c:v>
                </c:pt>
                <c:pt idx="5">
                  <c:v>0.54973821989528793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/>
              <a:t>Instituciones</a:t>
            </a:r>
            <a:r>
              <a:rPr lang="es-CO" sz="1800" b="1" i="0" baseline="0"/>
              <a:t> que cuentan con el servicio de internet en el sector </a:t>
            </a:r>
            <a:r>
              <a:rPr lang="es-CO" sz="1800" b="1" i="0" u="none" strike="noStrike" baseline="0"/>
              <a:t>institucional</a:t>
            </a:r>
            <a:endParaRPr lang="es-CO"/>
          </a:p>
        </c:rich>
      </c:tx>
      <c:layout>
        <c:manualLayout>
          <c:xMode val="edge"/>
          <c:yMode val="edge"/>
          <c:x val="0.11127211169609716"/>
          <c:y val="1.570474874504218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servicios'!$O$288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servicios'!$M$290:$M$302</c:f>
              <c:numCache>
                <c:formatCode>###0</c:formatCode>
                <c:ptCount val="13"/>
                <c:pt idx="0">
                  <c:v>33.99</c:v>
                </c:pt>
                <c:pt idx="1">
                  <c:v>18.54</c:v>
                </c:pt>
                <c:pt idx="2">
                  <c:v>16.995000000000001</c:v>
                </c:pt>
                <c:pt idx="3">
                  <c:v>30.963447968016144</c:v>
                </c:pt>
                <c:pt idx="4">
                  <c:v>25.804653061224492</c:v>
                </c:pt>
                <c:pt idx="5">
                  <c:v>39.087316150860786</c:v>
                </c:pt>
                <c:pt idx="6">
                  <c:v>22.659999999999997</c:v>
                </c:pt>
                <c:pt idx="7">
                  <c:v>40.596551246537395</c:v>
                </c:pt>
                <c:pt idx="8">
                  <c:v>47.063076923076927</c:v>
                </c:pt>
                <c:pt idx="9">
                  <c:v>22.660000000000004</c:v>
                </c:pt>
                <c:pt idx="10">
                  <c:v>24.720000000000002</c:v>
                </c:pt>
                <c:pt idx="11">
                  <c:v>4.7300397255326843</c:v>
                </c:pt>
                <c:pt idx="12">
                  <c:v>33.989999999999988</c:v>
                </c:pt>
              </c:numCache>
            </c:numRef>
          </c:val>
        </c:ser>
        <c:ser>
          <c:idx val="1"/>
          <c:order val="1"/>
          <c:tx>
            <c:strRef>
              <c:f>'Acceso a servicios'!$P$288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servicios'!$N$290:$N$302</c:f>
              <c:numCache>
                <c:formatCode>###0</c:formatCode>
                <c:ptCount val="13"/>
                <c:pt idx="0">
                  <c:v>33.99</c:v>
                </c:pt>
                <c:pt idx="1">
                  <c:v>49.440000000000019</c:v>
                </c:pt>
                <c:pt idx="2">
                  <c:v>50.984999999999999</c:v>
                </c:pt>
                <c:pt idx="3">
                  <c:v>37.016552031983849</c:v>
                </c:pt>
                <c:pt idx="4">
                  <c:v>42.175346938775512</c:v>
                </c:pt>
                <c:pt idx="5">
                  <c:v>28.892683849139225</c:v>
                </c:pt>
                <c:pt idx="6">
                  <c:v>45.319999999999993</c:v>
                </c:pt>
                <c:pt idx="7">
                  <c:v>27.383448753462609</c:v>
                </c:pt>
                <c:pt idx="8">
                  <c:v>20.916923076923077</c:v>
                </c:pt>
                <c:pt idx="9">
                  <c:v>45.320000000000007</c:v>
                </c:pt>
                <c:pt idx="10">
                  <c:v>43.260000000000005</c:v>
                </c:pt>
                <c:pt idx="11">
                  <c:v>63.24996027446732</c:v>
                </c:pt>
                <c:pt idx="12">
                  <c:v>33.989999999999988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18080"/>
        <c:axId val="174400640"/>
      </c:barChart>
      <c:catAx>
        <c:axId val="21751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400640"/>
        <c:crosses val="autoZero"/>
        <c:auto val="1"/>
        <c:lblAlgn val="ctr"/>
        <c:lblOffset val="100"/>
        <c:noMultiLvlLbl val="0"/>
      </c:catAx>
      <c:valAx>
        <c:axId val="174400640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21751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/>
              <a:t>Instituciones</a:t>
            </a:r>
            <a:r>
              <a:rPr lang="es-CO" sz="1800" b="1" i="0" baseline="0"/>
              <a:t> que cuentan con equipo de comunicaciones en el sector </a:t>
            </a:r>
            <a:r>
              <a:rPr lang="es-CO" sz="1800" b="1" i="0" u="none" strike="noStrike" baseline="0"/>
              <a:t>institucional</a:t>
            </a:r>
            <a:endParaRPr lang="es-CO" sz="18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servicios'!$O$288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servicios'!$Q$290:$Q$302</c:f>
              <c:numCache>
                <c:formatCode>###0</c:formatCode>
                <c:ptCount val="13"/>
                <c:pt idx="0">
                  <c:v>11.329999999999998</c:v>
                </c:pt>
                <c:pt idx="1">
                  <c:v>0</c:v>
                </c:pt>
                <c:pt idx="2">
                  <c:v>8.4975000000000005</c:v>
                </c:pt>
                <c:pt idx="3">
                  <c:v>10.49662073516283</c:v>
                </c:pt>
                <c:pt idx="4">
                  <c:v>5.271918367346939</c:v>
                </c:pt>
                <c:pt idx="5">
                  <c:v>11.594956712110658</c:v>
                </c:pt>
                <c:pt idx="6">
                  <c:v>0</c:v>
                </c:pt>
                <c:pt idx="7">
                  <c:v>13.213102493074791</c:v>
                </c:pt>
                <c:pt idx="8">
                  <c:v>10.458461538461538</c:v>
                </c:pt>
                <c:pt idx="9">
                  <c:v>22.660000000000004</c:v>
                </c:pt>
                <c:pt idx="10">
                  <c:v>0</c:v>
                </c:pt>
                <c:pt idx="11">
                  <c:v>1.5766799085108947</c:v>
                </c:pt>
                <c:pt idx="12">
                  <c:v>3.7766666666666646</c:v>
                </c:pt>
              </c:numCache>
            </c:numRef>
          </c:val>
        </c:ser>
        <c:ser>
          <c:idx val="1"/>
          <c:order val="1"/>
          <c:tx>
            <c:strRef>
              <c:f>'Acceso a servicios'!$P$288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servicios'!$R$290:$R$302</c:f>
              <c:numCache>
                <c:formatCode>###0</c:formatCode>
                <c:ptCount val="13"/>
                <c:pt idx="0">
                  <c:v>56.65</c:v>
                </c:pt>
                <c:pt idx="1">
                  <c:v>67.98</c:v>
                </c:pt>
                <c:pt idx="2">
                  <c:v>59.482500000000002</c:v>
                </c:pt>
                <c:pt idx="3">
                  <c:v>57.483379264837183</c:v>
                </c:pt>
                <c:pt idx="4">
                  <c:v>62.708081632653062</c:v>
                </c:pt>
                <c:pt idx="5">
                  <c:v>56.385043287889346</c:v>
                </c:pt>
                <c:pt idx="6">
                  <c:v>67.98</c:v>
                </c:pt>
                <c:pt idx="7">
                  <c:v>54.766897506925211</c:v>
                </c:pt>
                <c:pt idx="8">
                  <c:v>57.521538461538455</c:v>
                </c:pt>
                <c:pt idx="9">
                  <c:v>45.320000000000007</c:v>
                </c:pt>
                <c:pt idx="10">
                  <c:v>67.98</c:v>
                </c:pt>
                <c:pt idx="11">
                  <c:v>66.403320091489121</c:v>
                </c:pt>
                <c:pt idx="12">
                  <c:v>64.203333333333333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18592"/>
        <c:axId val="174402944"/>
      </c:barChart>
      <c:catAx>
        <c:axId val="21751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402944"/>
        <c:crosses val="autoZero"/>
        <c:auto val="1"/>
        <c:lblAlgn val="ctr"/>
        <c:lblOffset val="100"/>
        <c:noMultiLvlLbl val="0"/>
      </c:catAx>
      <c:valAx>
        <c:axId val="174402944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21751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Cuenta</a:t>
            </a:r>
            <a:r>
              <a:rPr lang="es-CO" baseline="0"/>
              <a:t> con energía eléctrica?</a:t>
            </a:r>
            <a:endParaRPr lang="es-CO"/>
          </a:p>
        </c:rich>
      </c:tx>
      <c:layout/>
      <c:overlay val="0"/>
    </c:title>
    <c:autoTitleDeleted val="0"/>
    <c:view3D>
      <c:rotX val="3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446194225722073E-2"/>
          <c:y val="0.14397103705060124"/>
          <c:w val="0.55058114610673659"/>
          <c:h val="0.775963040957089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servicios'!$B$61:$F$61</c:f>
              <c:strCache>
                <c:ptCount val="5"/>
                <c:pt idx="0">
                  <c:v>No utiliza EE</c:v>
                </c:pt>
                <c:pt idx="1">
                  <c:v>Sí, conectado a red pública</c:v>
                </c:pt>
                <c:pt idx="2">
                  <c:v>Sí, a través de planta municipal</c:v>
                </c:pt>
                <c:pt idx="3">
                  <c:v>Sí, a través de planta propia</c:v>
                </c:pt>
                <c:pt idx="4">
                  <c:v>Sí, a través de planta compartida</c:v>
                </c:pt>
              </c:strCache>
            </c:strRef>
          </c:cat>
          <c:val>
            <c:numRef>
              <c:f>'Acceso a servicios'!$B$62:$F$62</c:f>
              <c:numCache>
                <c:formatCode>###0.0%</c:formatCode>
                <c:ptCount val="5"/>
                <c:pt idx="0">
                  <c:v>3.2198556512787399E-2</c:v>
                </c:pt>
                <c:pt idx="1">
                  <c:v>0.9533590571120496</c:v>
                </c:pt>
                <c:pt idx="2">
                  <c:v>6.2593693290902922E-3</c:v>
                </c:pt>
                <c:pt idx="3">
                  <c:v>5.7296147820304301E-3</c:v>
                </c:pt>
                <c:pt idx="4">
                  <c:v>2.4534022640431939E-3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40506217273032"/>
          <c:y val="0.3184994592053218"/>
          <c:w val="0.25224585935078897"/>
          <c:h val="0.4469057943065354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Uso del servivio</a:t>
            </a:r>
            <a:r>
              <a:rPr lang="es-CO" sz="1400" baseline="0"/>
              <a:t> de energía eléctrica por subregión en el sector institucional del departamento de Nariño</a:t>
            </a:r>
            <a:endParaRPr lang="es-CO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22865076648029"/>
          <c:y val="0.16089086859688195"/>
          <c:w val="0.5176032561147268"/>
          <c:h val="0.764716693264124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'Acceso a servicios'!$B$61</c:f>
              <c:strCache>
                <c:ptCount val="1"/>
                <c:pt idx="0">
                  <c:v>No utiliza EE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servicios'!$E$44:$E$56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31.100000000000005</c:v>
                </c:pt>
                <c:pt idx="4">
                  <c:v>0</c:v>
                </c:pt>
                <c:pt idx="5">
                  <c:v>0</c:v>
                </c:pt>
                <c:pt idx="6">
                  <c:v>8.3299999999999983</c:v>
                </c:pt>
                <c:pt idx="7">
                  <c:v>15.62</c:v>
                </c:pt>
                <c:pt idx="8">
                  <c:v>0</c:v>
                </c:pt>
                <c:pt idx="9">
                  <c:v>0</c:v>
                </c:pt>
                <c:pt idx="10">
                  <c:v>15.539999999999997</c:v>
                </c:pt>
                <c:pt idx="11">
                  <c:v>0</c:v>
                </c:pt>
                <c:pt idx="12">
                  <c:v>15.11</c:v>
                </c:pt>
              </c:numCache>
            </c:numRef>
          </c:val>
        </c:ser>
        <c:ser>
          <c:idx val="1"/>
          <c:order val="1"/>
          <c:tx>
            <c:strRef>
              <c:f>'Acceso a servicios'!$C$61</c:f>
              <c:strCache>
                <c:ptCount val="1"/>
                <c:pt idx="0">
                  <c:v>Sí, conectado a red pública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servicios'!$H$44:$H$56</c:f>
              <c:numCache>
                <c:formatCode>###0</c:formatCode>
                <c:ptCount val="13"/>
                <c:pt idx="0">
                  <c:v>67.98</c:v>
                </c:pt>
                <c:pt idx="1">
                  <c:v>379.93999999999994</c:v>
                </c:pt>
                <c:pt idx="2">
                  <c:v>106.75</c:v>
                </c:pt>
                <c:pt idx="3">
                  <c:v>484.16000000000014</c:v>
                </c:pt>
                <c:pt idx="4">
                  <c:v>122.5</c:v>
                </c:pt>
                <c:pt idx="5">
                  <c:v>301.47000000000003</c:v>
                </c:pt>
                <c:pt idx="6">
                  <c:v>0</c:v>
                </c:pt>
                <c:pt idx="7">
                  <c:v>114.34</c:v>
                </c:pt>
                <c:pt idx="8">
                  <c:v>150.54000000000002</c:v>
                </c:pt>
                <c:pt idx="9">
                  <c:v>13.06</c:v>
                </c:pt>
                <c:pt idx="10">
                  <c:v>41.44</c:v>
                </c:pt>
                <c:pt idx="11">
                  <c:v>498.42</c:v>
                </c:pt>
                <c:pt idx="12">
                  <c:v>256.87000000000012</c:v>
                </c:pt>
              </c:numCache>
            </c:numRef>
          </c:val>
        </c:ser>
        <c:ser>
          <c:idx val="2"/>
          <c:order val="2"/>
          <c:tx>
            <c:strRef>
              <c:f>'Acceso a servicios'!$D$61</c:f>
              <c:strCache>
                <c:ptCount val="1"/>
                <c:pt idx="0">
                  <c:v>Sí, a través de planta municipal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servicios'!$K$44:$K$56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16.659999999999997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'Acceso a servicios'!$E$61</c:f>
              <c:strCache>
                <c:ptCount val="1"/>
                <c:pt idx="0">
                  <c:v>Sí, a través de planta propia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servicios'!$N$44:$N$56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15.25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'Acceso a servicios'!$F$61</c:f>
              <c:strCache>
                <c:ptCount val="1"/>
                <c:pt idx="0">
                  <c:v>Sí, a través de planta compartida</c:v>
                </c:pt>
              </c:strCache>
            </c:strRef>
          </c:tx>
          <c:invertIfNegative val="0"/>
          <c:cat>
            <c:strRef>
              <c:f>'Acceso a servicios'!$A$44:$A$56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servicios'!$Q$44:$Q$56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7520128"/>
        <c:axId val="180162496"/>
      </c:barChart>
      <c:catAx>
        <c:axId val="217520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0162496"/>
        <c:crosses val="autoZero"/>
        <c:auto val="1"/>
        <c:lblAlgn val="ctr"/>
        <c:lblOffset val="100"/>
        <c:noMultiLvlLbl val="0"/>
      </c:catAx>
      <c:valAx>
        <c:axId val="180162496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21752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Servicio de alcantarillado en el sector </a:t>
            </a:r>
            <a:r>
              <a:rPr lang="es-CO" sz="1400" b="1" i="0" u="none" strike="noStrike" baseline="0"/>
              <a:t>institucional </a:t>
            </a:r>
            <a:r>
              <a:rPr lang="es-CO" sz="1400"/>
              <a:t>del departamento de Nariño</a:t>
            </a:r>
          </a:p>
        </c:rich>
      </c:tx>
      <c:layout/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servicios'!$B$147:$C$147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'Acceso a servicios'!$B$148:$C$148</c:f>
              <c:numCache>
                <c:formatCode>###0.0%</c:formatCode>
                <c:ptCount val="2"/>
                <c:pt idx="0">
                  <c:v>0.45548403372908214</c:v>
                </c:pt>
                <c:pt idx="1">
                  <c:v>0.54451596627091869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204466244998061"/>
          <c:y val="0.454588403722262"/>
          <c:w val="8.4622004216686031E-2"/>
          <c:h val="0.2858534955857790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Servicio de alcantarillado en el sector </a:t>
            </a:r>
            <a:r>
              <a:rPr lang="es-CO" sz="1800" b="1" i="0" u="none" strike="noStrike" baseline="0"/>
              <a:t>institucional por </a:t>
            </a:r>
            <a:r>
              <a:rPr lang="es-CO" baseline="0"/>
              <a:t>subregión del departamento de Nariño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Si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servicios'!$A$131:$A$143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servicios'!$E$131:$E$143</c:f>
              <c:numCache>
                <c:formatCode>###0</c:formatCode>
                <c:ptCount val="13"/>
                <c:pt idx="0">
                  <c:v>56.65</c:v>
                </c:pt>
                <c:pt idx="1">
                  <c:v>138.15999999999997</c:v>
                </c:pt>
                <c:pt idx="2">
                  <c:v>0</c:v>
                </c:pt>
                <c:pt idx="3">
                  <c:v>280.87141318597099</c:v>
                </c:pt>
                <c:pt idx="4">
                  <c:v>75</c:v>
                </c:pt>
                <c:pt idx="5">
                  <c:v>157.61979276214043</c:v>
                </c:pt>
                <c:pt idx="6">
                  <c:v>8.3299999999999983</c:v>
                </c:pt>
                <c:pt idx="7">
                  <c:v>75.78</c:v>
                </c:pt>
                <c:pt idx="8">
                  <c:v>115.80000000000001</c:v>
                </c:pt>
                <c:pt idx="9">
                  <c:v>13.06</c:v>
                </c:pt>
                <c:pt idx="10">
                  <c:v>28.49</c:v>
                </c:pt>
                <c:pt idx="11">
                  <c:v>159.93</c:v>
                </c:pt>
                <c:pt idx="12">
                  <c:v>105.76999999999998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'Acceso a servicios'!$A$131:$A$143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servicios'!$H$131:$H$143</c:f>
              <c:numCache>
                <c:formatCode>###0</c:formatCode>
                <c:ptCount val="13"/>
                <c:pt idx="0">
                  <c:v>11.329999999999998</c:v>
                </c:pt>
                <c:pt idx="1">
                  <c:v>241.78000000000003</c:v>
                </c:pt>
                <c:pt idx="2">
                  <c:v>122</c:v>
                </c:pt>
                <c:pt idx="3">
                  <c:v>234.38858681402903</c:v>
                </c:pt>
                <c:pt idx="4">
                  <c:v>47.5</c:v>
                </c:pt>
                <c:pt idx="5">
                  <c:v>143.85020723785959</c:v>
                </c:pt>
                <c:pt idx="6">
                  <c:v>16.659999999999997</c:v>
                </c:pt>
                <c:pt idx="7">
                  <c:v>54.180000000000007</c:v>
                </c:pt>
                <c:pt idx="8">
                  <c:v>34.74</c:v>
                </c:pt>
                <c:pt idx="9">
                  <c:v>6.53</c:v>
                </c:pt>
                <c:pt idx="10">
                  <c:v>28.49</c:v>
                </c:pt>
                <c:pt idx="11">
                  <c:v>338.49000000000007</c:v>
                </c:pt>
                <c:pt idx="12">
                  <c:v>166.21000000000004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521664"/>
        <c:axId val="180165376"/>
        <c:axId val="0"/>
      </c:bar3DChart>
      <c:catAx>
        <c:axId val="217521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0165376"/>
        <c:crosses val="autoZero"/>
        <c:auto val="1"/>
        <c:lblAlgn val="ctr"/>
        <c:lblOffset val="100"/>
        <c:noMultiLvlLbl val="0"/>
      </c:catAx>
      <c:valAx>
        <c:axId val="180165376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21752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sanitario en el sector </a:t>
            </a:r>
            <a:r>
              <a:rPr lang="es-CO" sz="1400" b="1" i="0" u="none" strike="noStrike" baseline="0"/>
              <a:t>institucional</a:t>
            </a:r>
            <a:r>
              <a:rPr lang="es-CO" sz="1400"/>
              <a:t> del departamento de</a:t>
            </a:r>
            <a:r>
              <a:rPr lang="es-CO" sz="1400" baseline="0"/>
              <a:t>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2"/>
              <c:layout>
                <c:manualLayout>
                  <c:x val="2.9889912170872644E-2"/>
                  <c:y val="-3.26334208223972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350092280867729E-2"/>
                  <c:y val="3.84174200447166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servicios'!$B$202:$E$202</c:f>
              <c:strCache>
                <c:ptCount val="4"/>
                <c:pt idx="0">
                  <c:v>Inodoro conectado a alcantarillado</c:v>
                </c:pt>
                <c:pt idx="1">
                  <c:v>Inodoo conectado a pozo séptico</c:v>
                </c:pt>
                <c:pt idx="2">
                  <c:v>Indoro sin conexión, letrina o bajamar</c:v>
                </c:pt>
                <c:pt idx="3">
                  <c:v>No tiene servicio de sanitario</c:v>
                </c:pt>
              </c:strCache>
            </c:strRef>
          </c:cat>
          <c:val>
            <c:numRef>
              <c:f>'Acceso a servicios'!$B$203:$E$203</c:f>
              <c:numCache>
                <c:formatCode>###0.0%</c:formatCode>
                <c:ptCount val="4"/>
                <c:pt idx="0">
                  <c:v>0.4669642148544827</c:v>
                </c:pt>
                <c:pt idx="1">
                  <c:v>0.50927979985412375</c:v>
                </c:pt>
                <c:pt idx="2">
                  <c:v>1.7852891268938478E-2</c:v>
                </c:pt>
                <c:pt idx="3">
                  <c:v>5.9030940224559488E-3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53694639521409"/>
          <c:y val="0.35583696593724745"/>
          <c:w val="0.33845404459577688"/>
          <c:h val="0.3302655585078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Tipo de sanitario por subregión en el sector institucional</a:t>
            </a:r>
            <a:r>
              <a:rPr lang="es-CO" sz="1400" baseline="0"/>
              <a:t> del departamento de Nariño</a:t>
            </a:r>
            <a:endParaRPr lang="es-CO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91909711286222"/>
          <c:y val="0.1792555831265509"/>
          <c:w val="0.51744991076115487"/>
          <c:h val="0.7411690536201610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'Acceso a servicios'!$B$202</c:f>
              <c:strCache>
                <c:ptCount val="1"/>
                <c:pt idx="0">
                  <c:v>Inodoro conectado a alcantarillado</c:v>
                </c:pt>
              </c:strCache>
            </c:strRef>
          </c:tx>
          <c:invertIfNegative val="0"/>
          <c:cat>
            <c:strRef>
              <c:f>'Acceso a servicios'!$A$185:$A$197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servicios'!$E$185:$E$197</c:f>
              <c:numCache>
                <c:formatCode>###0</c:formatCode>
                <c:ptCount val="13"/>
                <c:pt idx="0">
                  <c:v>67.98</c:v>
                </c:pt>
                <c:pt idx="1">
                  <c:v>172.70000000000002</c:v>
                </c:pt>
                <c:pt idx="2">
                  <c:v>0</c:v>
                </c:pt>
                <c:pt idx="3">
                  <c:v>298.52999999999997</c:v>
                </c:pt>
                <c:pt idx="4">
                  <c:v>75</c:v>
                </c:pt>
                <c:pt idx="5">
                  <c:v>137.13000000000002</c:v>
                </c:pt>
                <c:pt idx="6">
                  <c:v>8.3299999999999983</c:v>
                </c:pt>
                <c:pt idx="7">
                  <c:v>75.78</c:v>
                </c:pt>
                <c:pt idx="8">
                  <c:v>115.80000000000001</c:v>
                </c:pt>
                <c:pt idx="9">
                  <c:v>13.06</c:v>
                </c:pt>
                <c:pt idx="10">
                  <c:v>28.49</c:v>
                </c:pt>
                <c:pt idx="11">
                  <c:v>159.93</c:v>
                </c:pt>
                <c:pt idx="12">
                  <c:v>90.66</c:v>
                </c:pt>
              </c:numCache>
            </c:numRef>
          </c:val>
        </c:ser>
        <c:ser>
          <c:idx val="1"/>
          <c:order val="1"/>
          <c:tx>
            <c:strRef>
              <c:f>'Acceso a servicios'!$C$202</c:f>
              <c:strCache>
                <c:ptCount val="1"/>
                <c:pt idx="0">
                  <c:v>Inodoo conectado a pozo séptico</c:v>
                </c:pt>
              </c:strCache>
            </c:strRef>
          </c:tx>
          <c:invertIfNegative val="0"/>
          <c:cat>
            <c:strRef>
              <c:f>'Acceso a servicios'!$A$185:$A$197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servicios'!$H$185:$H$197</c:f>
              <c:numCache>
                <c:formatCode>###0</c:formatCode>
                <c:ptCount val="13"/>
                <c:pt idx="0">
                  <c:v>0</c:v>
                </c:pt>
                <c:pt idx="1">
                  <c:v>189.97</c:v>
                </c:pt>
                <c:pt idx="2">
                  <c:v>122</c:v>
                </c:pt>
                <c:pt idx="3">
                  <c:v>216.73000000000005</c:v>
                </c:pt>
                <c:pt idx="4">
                  <c:v>47.5</c:v>
                </c:pt>
                <c:pt idx="5">
                  <c:v>164.34000000000003</c:v>
                </c:pt>
                <c:pt idx="6">
                  <c:v>8.3299999999999983</c:v>
                </c:pt>
                <c:pt idx="7">
                  <c:v>38.56</c:v>
                </c:pt>
                <c:pt idx="8">
                  <c:v>34.74</c:v>
                </c:pt>
                <c:pt idx="9">
                  <c:v>0</c:v>
                </c:pt>
                <c:pt idx="10">
                  <c:v>28.49</c:v>
                </c:pt>
                <c:pt idx="11">
                  <c:v>338.49000000000007</c:v>
                </c:pt>
                <c:pt idx="12">
                  <c:v>166.21000000000004</c:v>
                </c:pt>
              </c:numCache>
            </c:numRef>
          </c:val>
        </c:ser>
        <c:ser>
          <c:idx val="2"/>
          <c:order val="2"/>
          <c:tx>
            <c:strRef>
              <c:f>'Acceso a servicios'!$D$202</c:f>
              <c:strCache>
                <c:ptCount val="1"/>
                <c:pt idx="0">
                  <c:v>Indoro sin conexión, letrina o bajamar</c:v>
                </c:pt>
              </c:strCache>
            </c:strRef>
          </c:tx>
          <c:invertIfNegative val="0"/>
          <c:cat>
            <c:strRef>
              <c:f>'Acceso a servicios'!$A$185:$A$197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servicios'!$K$185:$K$197</c:f>
              <c:numCache>
                <c:formatCode>###0</c:formatCode>
                <c:ptCount val="13"/>
                <c:pt idx="0">
                  <c:v>0</c:v>
                </c:pt>
                <c:pt idx="1">
                  <c:v>17.269999999999996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8.3299999999999983</c:v>
                </c:pt>
                <c:pt idx="7">
                  <c:v>0</c:v>
                </c:pt>
                <c:pt idx="8">
                  <c:v>0</c:v>
                </c:pt>
                <c:pt idx="9">
                  <c:v>6.53</c:v>
                </c:pt>
                <c:pt idx="10">
                  <c:v>0</c:v>
                </c:pt>
                <c:pt idx="11">
                  <c:v>0</c:v>
                </c:pt>
                <c:pt idx="12">
                  <c:v>15.11</c:v>
                </c:pt>
              </c:numCache>
            </c:numRef>
          </c:val>
        </c:ser>
        <c:ser>
          <c:idx val="3"/>
          <c:order val="3"/>
          <c:tx>
            <c:strRef>
              <c:f>'Acceso a servicios'!$E$202</c:f>
              <c:strCache>
                <c:ptCount val="1"/>
                <c:pt idx="0">
                  <c:v>No tiene servicio de sanitario</c:v>
                </c:pt>
              </c:strCache>
            </c:strRef>
          </c:tx>
          <c:invertIfNegative val="0"/>
          <c:cat>
            <c:strRef>
              <c:f>'Acceso a servicios'!$A$185:$A$197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servicios'!$N$185:$N$197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15.62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9441536"/>
        <c:axId val="187283072"/>
        <c:axId val="0"/>
      </c:bar3DChart>
      <c:catAx>
        <c:axId val="229441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7283072"/>
        <c:crosses val="autoZero"/>
        <c:auto val="1"/>
        <c:lblAlgn val="ctr"/>
        <c:lblOffset val="100"/>
        <c:noMultiLvlLbl val="0"/>
      </c:catAx>
      <c:valAx>
        <c:axId val="187283072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22944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19834120734906"/>
          <c:y val="0.3718223559524067"/>
          <c:w val="0.24900165879265093"/>
          <c:h val="0.399216896895333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/>
              <a:t>Forma de eliminación de basuras</a:t>
            </a:r>
            <a:r>
              <a:rPr lang="es-CO" sz="1400" baseline="0"/>
              <a:t> en el sector institucional 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'Acceso a servicios'!$B$254:$F$254</c:f>
              <c:strCache>
                <c:ptCount val="5"/>
                <c:pt idx="0">
                  <c:v>Recolección</c:v>
                </c:pt>
                <c:pt idx="1">
                  <c:v>Entierran</c:v>
                </c:pt>
                <c:pt idx="2">
                  <c:v>Queman</c:v>
                </c:pt>
                <c:pt idx="3">
                  <c:v>Tiran a patio, etc</c:v>
                </c:pt>
                <c:pt idx="4">
                  <c:v>Otra</c:v>
                </c:pt>
              </c:strCache>
            </c:strRef>
          </c:cat>
          <c:val>
            <c:numRef>
              <c:f>'Acceso a servicios'!$B$255:$F$255</c:f>
              <c:numCache>
                <c:formatCode>###0.0%</c:formatCode>
                <c:ptCount val="5"/>
                <c:pt idx="0">
                  <c:v>0.51181517037322954</c:v>
                </c:pt>
                <c:pt idx="1">
                  <c:v>0.10204303150176089</c:v>
                </c:pt>
                <c:pt idx="2">
                  <c:v>0.27222329425764247</c:v>
                </c:pt>
                <c:pt idx="3">
                  <c:v>3.2064579413703852E-2</c:v>
                </c:pt>
                <c:pt idx="4">
                  <c:v>8.1853924453664004E-2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399740047970465"/>
          <c:y val="0.40176504572769328"/>
          <c:w val="0.23449548632729944"/>
          <c:h val="0.43430664345237863"/>
        </c:manualLayout>
      </c:layout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Forma de eliminación de basuras</a:t>
            </a:r>
            <a:r>
              <a:rPr lang="es-CO" baseline="0"/>
              <a:t> por subregión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'Acceso a servicios'!$C$233:$E$233</c:f>
              <c:strCache>
                <c:ptCount val="1"/>
                <c:pt idx="0">
                  <c:v>Recolección</c:v>
                </c:pt>
              </c:strCache>
            </c:strRef>
          </c:tx>
          <c:invertIfNegative val="0"/>
          <c:cat>
            <c:strRef>
              <c:f>'Acceso a servicios'!$A$235:$A$247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servicios'!$E$235:$E$247</c:f>
              <c:numCache>
                <c:formatCode>###0</c:formatCode>
                <c:ptCount val="13"/>
                <c:pt idx="0">
                  <c:v>67.98</c:v>
                </c:pt>
                <c:pt idx="1">
                  <c:v>99.984210526315763</c:v>
                </c:pt>
                <c:pt idx="2">
                  <c:v>69.714285714285708</c:v>
                </c:pt>
                <c:pt idx="3">
                  <c:v>302.73716860884809</c:v>
                </c:pt>
                <c:pt idx="4">
                  <c:v>94</c:v>
                </c:pt>
                <c:pt idx="5">
                  <c:v>241.47000000000006</c:v>
                </c:pt>
                <c:pt idx="6">
                  <c:v>16.659999999999997</c:v>
                </c:pt>
                <c:pt idx="7">
                  <c:v>90.881565288579623</c:v>
                </c:pt>
                <c:pt idx="8">
                  <c:v>127.38</c:v>
                </c:pt>
                <c:pt idx="9">
                  <c:v>13.06</c:v>
                </c:pt>
                <c:pt idx="10">
                  <c:v>28.49</c:v>
                </c:pt>
                <c:pt idx="11">
                  <c:v>25.88903956325403</c:v>
                </c:pt>
                <c:pt idx="12">
                  <c:v>151.10000000000002</c:v>
                </c:pt>
              </c:numCache>
            </c:numRef>
          </c:val>
        </c:ser>
        <c:ser>
          <c:idx val="1"/>
          <c:order val="1"/>
          <c:tx>
            <c:strRef>
              <c:f>'Acceso a servicios'!$F$233:$H$233</c:f>
              <c:strCache>
                <c:ptCount val="1"/>
                <c:pt idx="0">
                  <c:v>Entierran</c:v>
                </c:pt>
              </c:strCache>
            </c:strRef>
          </c:tx>
          <c:invertIfNegative val="0"/>
          <c:cat>
            <c:strRef>
              <c:f>'Acceso a servicios'!$A$235:$A$247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servicios'!$H$235:$H$247</c:f>
              <c:numCache>
                <c:formatCode>###0</c:formatCode>
                <c:ptCount val="13"/>
                <c:pt idx="0">
                  <c:v>0</c:v>
                </c:pt>
                <c:pt idx="1">
                  <c:v>39.993684210526304</c:v>
                </c:pt>
                <c:pt idx="2">
                  <c:v>0</c:v>
                </c:pt>
                <c:pt idx="3">
                  <c:v>34.145207383726927</c:v>
                </c:pt>
                <c:pt idx="4">
                  <c:v>0</c:v>
                </c:pt>
                <c:pt idx="5">
                  <c:v>30</c:v>
                </c:pt>
                <c:pt idx="6">
                  <c:v>8.3299999999999983</c:v>
                </c:pt>
                <c:pt idx="7">
                  <c:v>10.256360212853052</c:v>
                </c:pt>
                <c:pt idx="8">
                  <c:v>0</c:v>
                </c:pt>
                <c:pt idx="9">
                  <c:v>0</c:v>
                </c:pt>
                <c:pt idx="10">
                  <c:v>14.244999999999999</c:v>
                </c:pt>
                <c:pt idx="11">
                  <c:v>93.50064029116399</c:v>
                </c:pt>
                <c:pt idx="12">
                  <c:v>45.33</c:v>
                </c:pt>
              </c:numCache>
            </c:numRef>
          </c:val>
        </c:ser>
        <c:ser>
          <c:idx val="2"/>
          <c:order val="2"/>
          <c:tx>
            <c:strRef>
              <c:f>'Acceso a servicios'!$I$233:$K$233</c:f>
              <c:strCache>
                <c:ptCount val="1"/>
                <c:pt idx="0">
                  <c:v>Queman</c:v>
                </c:pt>
              </c:strCache>
            </c:strRef>
          </c:tx>
          <c:invertIfNegative val="0"/>
          <c:cat>
            <c:strRef>
              <c:f>'Acceso a servicios'!$A$235:$A$247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servicios'!$K$235:$K$247</c:f>
              <c:numCache>
                <c:formatCode>###0</c:formatCode>
                <c:ptCount val="13"/>
                <c:pt idx="0">
                  <c:v>0</c:v>
                </c:pt>
                <c:pt idx="1">
                  <c:v>179.97157894736841</c:v>
                </c:pt>
                <c:pt idx="2">
                  <c:v>52.285714285714285</c:v>
                </c:pt>
                <c:pt idx="3">
                  <c:v>154.70021284933483</c:v>
                </c:pt>
                <c:pt idx="4">
                  <c:v>19</c:v>
                </c:pt>
                <c:pt idx="5">
                  <c:v>30</c:v>
                </c:pt>
                <c:pt idx="6">
                  <c:v>0</c:v>
                </c:pt>
                <c:pt idx="7">
                  <c:v>20.512720425706103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225.83483992720903</c:v>
                </c:pt>
                <c:pt idx="12">
                  <c:v>60.44</c:v>
                </c:pt>
              </c:numCache>
            </c:numRef>
          </c:val>
        </c:ser>
        <c:ser>
          <c:idx val="3"/>
          <c:order val="3"/>
          <c:tx>
            <c:strRef>
              <c:f>'Acceso a servicios'!$L$233:$N$233</c:f>
              <c:strCache>
                <c:ptCount val="1"/>
                <c:pt idx="0">
                  <c:v>Tiran a patio, etc</c:v>
                </c:pt>
              </c:strCache>
            </c:strRef>
          </c:tx>
          <c:invertIfNegative val="0"/>
          <c:cat>
            <c:strRef>
              <c:f>'Acceso a servicios'!$A$235:$A$247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servicios'!$N$235:$N$247</c:f>
              <c:numCache>
                <c:formatCode>###0</c:formatCode>
                <c:ptCount val="13"/>
                <c:pt idx="0">
                  <c:v>0</c:v>
                </c:pt>
                <c:pt idx="1">
                  <c:v>39.993684210526304</c:v>
                </c:pt>
                <c:pt idx="2">
                  <c:v>0</c:v>
                </c:pt>
                <c:pt idx="3">
                  <c:v>16.525302670929158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11.58</c:v>
                </c:pt>
                <c:pt idx="9">
                  <c:v>6.53</c:v>
                </c:pt>
                <c:pt idx="10">
                  <c:v>0</c:v>
                </c:pt>
                <c:pt idx="11">
                  <c:v>12.944519781627015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'Acceso a servicios'!$O$233:$Q$233</c:f>
              <c:strCache>
                <c:ptCount val="1"/>
                <c:pt idx="0">
                  <c:v>Otra</c:v>
                </c:pt>
              </c:strCache>
            </c:strRef>
          </c:tx>
          <c:invertIfNegative val="0"/>
          <c:cat>
            <c:strRef>
              <c:f>'Acceso a servicios'!$A$235:$A$247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servicios'!$Q$235:$Q$247</c:f>
              <c:numCache>
                <c:formatCode>###0</c:formatCode>
                <c:ptCount val="13"/>
                <c:pt idx="0">
                  <c:v>0</c:v>
                </c:pt>
                <c:pt idx="1">
                  <c:v>19.996842105263152</c:v>
                </c:pt>
                <c:pt idx="2">
                  <c:v>0</c:v>
                </c:pt>
                <c:pt idx="3">
                  <c:v>7.1521084871609784</c:v>
                </c:pt>
                <c:pt idx="4">
                  <c:v>9.5</c:v>
                </c:pt>
                <c:pt idx="5">
                  <c:v>0</c:v>
                </c:pt>
                <c:pt idx="6">
                  <c:v>0</c:v>
                </c:pt>
                <c:pt idx="7">
                  <c:v>8.3093540728612361</c:v>
                </c:pt>
                <c:pt idx="8">
                  <c:v>11.58</c:v>
                </c:pt>
                <c:pt idx="9">
                  <c:v>0</c:v>
                </c:pt>
                <c:pt idx="10">
                  <c:v>14.244999999999999</c:v>
                </c:pt>
                <c:pt idx="11">
                  <c:v>140.25096043674597</c:v>
                </c:pt>
                <c:pt idx="12">
                  <c:v>15.11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9442048"/>
        <c:axId val="229851136"/>
        <c:axId val="0"/>
      </c:bar3DChart>
      <c:catAx>
        <c:axId val="229442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9851136"/>
        <c:crosses val="autoZero"/>
        <c:auto val="1"/>
        <c:lblAlgn val="ctr"/>
        <c:lblOffset val="100"/>
        <c:noMultiLvlLbl val="0"/>
      </c:catAx>
      <c:valAx>
        <c:axId val="229851136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22944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Ubicación de la empresa por subregión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Caracterización!$C$3</c:f>
              <c:strCache>
                <c:ptCount val="1"/>
                <c:pt idx="0">
                  <c:v>Cabecera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Caracterización!$E$5:$E$17</c:f>
              <c:numCache>
                <c:formatCode>###0</c:formatCode>
                <c:ptCount val="13"/>
                <c:pt idx="0">
                  <c:v>33.99</c:v>
                </c:pt>
                <c:pt idx="1">
                  <c:v>0</c:v>
                </c:pt>
                <c:pt idx="2">
                  <c:v>0</c:v>
                </c:pt>
                <c:pt idx="3">
                  <c:v>128.81500000000003</c:v>
                </c:pt>
                <c:pt idx="4">
                  <c:v>40.833333333333321</c:v>
                </c:pt>
                <c:pt idx="5">
                  <c:v>39.322173913043478</c:v>
                </c:pt>
                <c:pt idx="6">
                  <c:v>16.659999999999997</c:v>
                </c:pt>
                <c:pt idx="7">
                  <c:v>51.984000000000009</c:v>
                </c:pt>
                <c:pt idx="8">
                  <c:v>115.80000000000004</c:v>
                </c:pt>
                <c:pt idx="9">
                  <c:v>13.059999999999997</c:v>
                </c:pt>
                <c:pt idx="10">
                  <c:v>15.539999999999997</c:v>
                </c:pt>
                <c:pt idx="11">
                  <c:v>87.956470588235305</c:v>
                </c:pt>
                <c:pt idx="12">
                  <c:v>105.77000000000007</c:v>
                </c:pt>
              </c:numCache>
            </c:numRef>
          </c:val>
        </c:ser>
        <c:ser>
          <c:idx val="1"/>
          <c:order val="1"/>
          <c:tx>
            <c:strRef>
              <c:f>Caracterización!$F$3</c:f>
              <c:strCache>
                <c:ptCount val="1"/>
                <c:pt idx="0">
                  <c:v>Corregimiento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Caracterización!$H$5:$H$17</c:f>
              <c:numCache>
                <c:formatCode>###0</c:formatCode>
                <c:ptCount val="13"/>
                <c:pt idx="0">
                  <c:v>0</c:v>
                </c:pt>
                <c:pt idx="1">
                  <c:v>51.809999999999988</c:v>
                </c:pt>
                <c:pt idx="2">
                  <c:v>45.75</c:v>
                </c:pt>
                <c:pt idx="3">
                  <c:v>51.52600000000001</c:v>
                </c:pt>
                <c:pt idx="4">
                  <c:v>20.416666666666661</c:v>
                </c:pt>
                <c:pt idx="5">
                  <c:v>131.07391304347826</c:v>
                </c:pt>
                <c:pt idx="6">
                  <c:v>0</c:v>
                </c:pt>
                <c:pt idx="7">
                  <c:v>17.327999999999999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87.956470588235305</c:v>
                </c:pt>
                <c:pt idx="12">
                  <c:v>15.110000000000007</c:v>
                </c:pt>
              </c:numCache>
            </c:numRef>
          </c:val>
        </c:ser>
        <c:ser>
          <c:idx val="2"/>
          <c:order val="2"/>
          <c:tx>
            <c:strRef>
              <c:f>Caracterización!$O$3</c:f>
              <c:strCache>
                <c:ptCount val="1"/>
                <c:pt idx="0">
                  <c:v>Centro poblado SC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Caracterización!$Q$5:$Q$17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13.107391304347827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Caracterización!$R$3</c:f>
              <c:strCache>
                <c:ptCount val="1"/>
                <c:pt idx="0">
                  <c:v>Vereda</c:v>
                </c:pt>
              </c:strCache>
            </c:strRef>
          </c:tx>
          <c:invertIfNegative val="0"/>
          <c:cat>
            <c:strRef>
              <c:f>Caracterización!$A$5:$A$17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Caracterización!$T$5:$T$17</c:f>
              <c:numCache>
                <c:formatCode>###0</c:formatCode>
                <c:ptCount val="13"/>
                <c:pt idx="0">
                  <c:v>33.99</c:v>
                </c:pt>
                <c:pt idx="1">
                  <c:v>328.12999999999994</c:v>
                </c:pt>
                <c:pt idx="2">
                  <c:v>76.25</c:v>
                </c:pt>
                <c:pt idx="3">
                  <c:v>309.15600000000006</c:v>
                </c:pt>
                <c:pt idx="4">
                  <c:v>51.041666666666679</c:v>
                </c:pt>
                <c:pt idx="5">
                  <c:v>117.96652173913046</c:v>
                </c:pt>
                <c:pt idx="6">
                  <c:v>8.3299999999999983</c:v>
                </c:pt>
                <c:pt idx="7">
                  <c:v>51.984000000000009</c:v>
                </c:pt>
                <c:pt idx="8">
                  <c:v>34.74</c:v>
                </c:pt>
                <c:pt idx="9">
                  <c:v>6.5299999999999985</c:v>
                </c:pt>
                <c:pt idx="10">
                  <c:v>41.44</c:v>
                </c:pt>
                <c:pt idx="11">
                  <c:v>322.50705882352941</c:v>
                </c:pt>
                <c:pt idx="12">
                  <c:v>151.10000000000008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5641728"/>
        <c:axId val="83551936"/>
        <c:axId val="0"/>
      </c:bar3DChart>
      <c:catAx>
        <c:axId val="165641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83551936"/>
        <c:crosses val="autoZero"/>
        <c:auto val="1"/>
        <c:lblAlgn val="ctr"/>
        <c:lblOffset val="100"/>
        <c:noMultiLvlLbl val="0"/>
      </c:catAx>
      <c:valAx>
        <c:axId val="83551936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6564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/>
              <a:t>Instituciones que cuentan con el servicio de télefono fijo en el sector institucional del departamento de Nariño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servicios'!$B$326:$B$327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'Acceso a servicios'!$D$326:$D$327</c:f>
              <c:numCache>
                <c:formatCode>###0.0%</c:formatCode>
                <c:ptCount val="2"/>
                <c:pt idx="0">
                  <c:v>8.9100607640283935E-2</c:v>
                </c:pt>
                <c:pt idx="1">
                  <c:v>0.91089939235971573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5.3866676551125023E-2"/>
          <c:y val="0.41126118531080852"/>
          <c:w val="0.14261633091462342"/>
          <c:h val="0.2010721633294622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/>
              <a:t>Instituciones que cuentan con  télefono celular en el departamento de Nariño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servicios'!$G$326:$G$327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'Acceso a servicios'!$I$326:$I$327</c:f>
              <c:numCache>
                <c:formatCode>###0.0%</c:formatCode>
                <c:ptCount val="2"/>
                <c:pt idx="0">
                  <c:v>0.94015203425811333</c:v>
                </c:pt>
                <c:pt idx="1">
                  <c:v>5.9847965741886548E-2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6.1920444680834623E-2"/>
          <c:y val="0.46078813943915059"/>
          <c:w val="0.15306368564449632"/>
          <c:h val="0.14558386350981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baseline="0"/>
              <a:t>Instituciones que cuentan con equipo de comunicaciones en el departamento de Nariño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servicios'!$L$326:$L$327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'Acceso a servicios'!$N$326:$N$327</c:f>
              <c:numCache>
                <c:formatCode>###0.0%</c:formatCode>
                <c:ptCount val="2"/>
                <c:pt idx="0">
                  <c:v>2.2280630753698941E-3</c:v>
                </c:pt>
                <c:pt idx="1">
                  <c:v>0.99777193692463007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5.8928918698615114E-2"/>
          <c:y val="0.45925772726243547"/>
          <c:w val="0.14653613647742275"/>
          <c:h val="0.125175179894163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/>
              <a:t>Instituciones que cuentan con el servicio de internet en el departamento de Nariño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'Acceso a servicios'!$R$326:$R$327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'Acceso a servicios'!$T$326:$T$327</c:f>
              <c:numCache>
                <c:formatCode>###0.0%</c:formatCode>
                <c:ptCount val="2"/>
                <c:pt idx="0">
                  <c:v>0.12050241726580867</c:v>
                </c:pt>
                <c:pt idx="1">
                  <c:v>0.87949758273419087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5.1019817375769203E-2"/>
          <c:y val="0.43439687730685705"/>
          <c:w val="0.16116505657381067"/>
          <c:h val="0.154490151298689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</a:t>
            </a:r>
            <a:r>
              <a:rPr lang="es-CO" baseline="0"/>
              <a:t> de</a:t>
            </a:r>
            <a:r>
              <a:rPr lang="es-CO"/>
              <a:t> nevera o refrigerador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Usos'!$C$69:$D$69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Usos'!$A$71:$A$83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Usos'!$E$71:$E$83</c:f>
              <c:numCache>
                <c:formatCode>###0</c:formatCode>
                <c:ptCount val="13"/>
                <c:pt idx="0">
                  <c:v>56.65</c:v>
                </c:pt>
                <c:pt idx="1">
                  <c:v>293.59000000000003</c:v>
                </c:pt>
                <c:pt idx="2">
                  <c:v>106.75</c:v>
                </c:pt>
                <c:pt idx="3">
                  <c:v>279.95999999999992</c:v>
                </c:pt>
                <c:pt idx="4">
                  <c:v>113</c:v>
                </c:pt>
                <c:pt idx="5">
                  <c:v>254.34000000000003</c:v>
                </c:pt>
                <c:pt idx="6">
                  <c:v>16.659999999999997</c:v>
                </c:pt>
                <c:pt idx="7">
                  <c:v>69.800000000000011</c:v>
                </c:pt>
                <c:pt idx="8">
                  <c:v>92.64</c:v>
                </c:pt>
                <c:pt idx="9">
                  <c:v>19.59</c:v>
                </c:pt>
                <c:pt idx="10">
                  <c:v>36.26</c:v>
                </c:pt>
                <c:pt idx="11">
                  <c:v>278.11</c:v>
                </c:pt>
                <c:pt idx="12">
                  <c:v>211.54000000000008</c:v>
                </c:pt>
              </c:numCache>
            </c:numRef>
          </c:val>
        </c:ser>
        <c:ser>
          <c:idx val="1"/>
          <c:order val="1"/>
          <c:tx>
            <c:strRef>
              <c:f>'Consumo X Usos'!$F$69:$G$69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Usos'!$A$71:$A$83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Usos'!$H$71:$H$83</c:f>
              <c:numCache>
                <c:formatCode>###0</c:formatCode>
                <c:ptCount val="13"/>
                <c:pt idx="0">
                  <c:v>11.329999999999998</c:v>
                </c:pt>
                <c:pt idx="1">
                  <c:v>86.35</c:v>
                </c:pt>
                <c:pt idx="2">
                  <c:v>15.25</c:v>
                </c:pt>
                <c:pt idx="3">
                  <c:v>235.29999999999995</c:v>
                </c:pt>
                <c:pt idx="4">
                  <c:v>9.5</c:v>
                </c:pt>
                <c:pt idx="5">
                  <c:v>47.13</c:v>
                </c:pt>
                <c:pt idx="6">
                  <c:v>8.3299999999999983</c:v>
                </c:pt>
                <c:pt idx="7">
                  <c:v>60.16</c:v>
                </c:pt>
                <c:pt idx="8">
                  <c:v>57.899999999999991</c:v>
                </c:pt>
                <c:pt idx="9">
                  <c:v>0</c:v>
                </c:pt>
                <c:pt idx="10">
                  <c:v>20.72</c:v>
                </c:pt>
                <c:pt idx="11">
                  <c:v>220.31</c:v>
                </c:pt>
                <c:pt idx="12">
                  <c:v>60.44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6467456"/>
        <c:axId val="216848000"/>
        <c:axId val="0"/>
      </c:bar3DChart>
      <c:catAx>
        <c:axId val="1364674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6848000"/>
        <c:crosses val="autoZero"/>
        <c:auto val="1"/>
        <c:lblAlgn val="ctr"/>
        <c:lblOffset val="100"/>
        <c:noMultiLvlLbl val="0"/>
      </c:catAx>
      <c:valAx>
        <c:axId val="21684800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3646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Uso de nevera o refrigerador</a:t>
            </a:r>
            <a:r>
              <a:rPr lang="es-CO" sz="1200" baseline="0"/>
              <a:t> en el sector institucional del departamento de Nariño</a:t>
            </a:r>
            <a:endParaRPr lang="es-CO" sz="1200"/>
          </a:p>
        </c:rich>
      </c:tx>
      <c:layout/>
      <c:overlay val="0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Usos'!$B$89:$C$89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Usos'!$B$90:$C$90</c:f>
              <c:numCache>
                <c:formatCode>###0.0%</c:formatCode>
                <c:ptCount val="2"/>
                <c:pt idx="0">
                  <c:v>0.68713673303000877</c:v>
                </c:pt>
                <c:pt idx="1">
                  <c:v>0.31286326696999212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del aire acondicionado o ventilador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Usos'!$C$158:$D$158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Usos'!$A$160:$A$172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Usos'!$E$160:$E$172</c:f>
              <c:numCache>
                <c:formatCode>###0</c:formatCode>
                <c:ptCount val="13"/>
                <c:pt idx="0">
                  <c:v>0</c:v>
                </c:pt>
                <c:pt idx="1">
                  <c:v>51.809999999999995</c:v>
                </c:pt>
                <c:pt idx="2">
                  <c:v>76.25</c:v>
                </c:pt>
                <c:pt idx="3">
                  <c:v>15.550000000000002</c:v>
                </c:pt>
                <c:pt idx="4">
                  <c:v>28.5</c:v>
                </c:pt>
                <c:pt idx="5">
                  <c:v>0</c:v>
                </c:pt>
                <c:pt idx="6">
                  <c:v>16.659999999999997</c:v>
                </c:pt>
                <c:pt idx="7">
                  <c:v>0</c:v>
                </c:pt>
                <c:pt idx="8">
                  <c:v>0</c:v>
                </c:pt>
                <c:pt idx="9">
                  <c:v>6.53</c:v>
                </c:pt>
                <c:pt idx="10">
                  <c:v>5.18</c:v>
                </c:pt>
                <c:pt idx="11">
                  <c:v>11.560000000000002</c:v>
                </c:pt>
                <c:pt idx="12">
                  <c:v>30.22</c:v>
                </c:pt>
              </c:numCache>
            </c:numRef>
          </c:val>
        </c:ser>
        <c:ser>
          <c:idx val="1"/>
          <c:order val="1"/>
          <c:tx>
            <c:strRef>
              <c:f>'Consumo X Usos'!$F$158:$G$158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Usos'!$A$160:$A$172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Usos'!$H$160:$H$172</c:f>
              <c:numCache>
                <c:formatCode>###0</c:formatCode>
                <c:ptCount val="13"/>
                <c:pt idx="0">
                  <c:v>67.98</c:v>
                </c:pt>
                <c:pt idx="1">
                  <c:v>328.13</c:v>
                </c:pt>
                <c:pt idx="2">
                  <c:v>45.75</c:v>
                </c:pt>
                <c:pt idx="3">
                  <c:v>499.71000000000015</c:v>
                </c:pt>
                <c:pt idx="4">
                  <c:v>94</c:v>
                </c:pt>
                <c:pt idx="5">
                  <c:v>301.47000000000003</c:v>
                </c:pt>
                <c:pt idx="6">
                  <c:v>8.3299999999999983</c:v>
                </c:pt>
                <c:pt idx="7">
                  <c:v>129.96</c:v>
                </c:pt>
                <c:pt idx="8">
                  <c:v>150.54000000000002</c:v>
                </c:pt>
                <c:pt idx="9">
                  <c:v>13.06</c:v>
                </c:pt>
                <c:pt idx="10">
                  <c:v>51.8</c:v>
                </c:pt>
                <c:pt idx="11">
                  <c:v>486.86000000000007</c:v>
                </c:pt>
                <c:pt idx="12">
                  <c:v>241.7600000000001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6467968"/>
        <c:axId val="122586240"/>
        <c:axId val="0"/>
      </c:bar3DChart>
      <c:catAx>
        <c:axId val="1364679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2586240"/>
        <c:crosses val="autoZero"/>
        <c:auto val="1"/>
        <c:lblAlgn val="ctr"/>
        <c:lblOffset val="100"/>
        <c:noMultiLvlLbl val="0"/>
      </c:catAx>
      <c:valAx>
        <c:axId val="12258624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3646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Uso de aire acondicionado o ventilador en el sector institucional del departamento de Nariño</a:t>
            </a:r>
          </a:p>
        </c:rich>
      </c:tx>
      <c:layout/>
      <c:overlay val="0"/>
    </c:title>
    <c:autoTitleDeleted val="0"/>
    <c:view3D>
      <c:rotX val="3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4.1151356080489851E-2"/>
                  <c:y val="-1.655511811023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Usos'!$B$179:$C$179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Usos'!$B$180:$C$180</c:f>
              <c:numCache>
                <c:formatCode>###0.0%</c:formatCode>
                <c:ptCount val="2"/>
                <c:pt idx="0">
                  <c:v>9.1020096858668326E-2</c:v>
                </c:pt>
                <c:pt idx="1">
                  <c:v>0.90897990314133259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Uso de aire acondicionado o ventilador en el sector institucional del departamento de Nariño</a:t>
            </a:r>
          </a:p>
        </c:rich>
      </c:tx>
      <c:layout>
        <c:manualLayout>
          <c:xMode val="edge"/>
          <c:yMode val="edge"/>
          <c:x val="0.15922222222222238"/>
          <c:y val="3.7037037037037056E-2"/>
        </c:manualLayout>
      </c:layout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Usos'!$B$234:$C$234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Usos'!$B$235:$C$235</c:f>
              <c:numCache>
                <c:formatCode>###0.0%</c:formatCode>
                <c:ptCount val="2"/>
                <c:pt idx="0">
                  <c:v>0.13185165921300424</c:v>
                </c:pt>
                <c:pt idx="1">
                  <c:v>0.86814834078699521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Combustible principal usado para cocinar en el departamento</a:t>
            </a:r>
            <a:r>
              <a:rPr lang="es-CO" sz="1400" baseline="0"/>
              <a:t>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Usos'!$B$311:$F$311</c:f>
              <c:strCache>
                <c:ptCount val="5"/>
                <c:pt idx="0">
                  <c:v>Gas propano</c:v>
                </c:pt>
                <c:pt idx="1">
                  <c:v>EE</c:v>
                </c:pt>
                <c:pt idx="2">
                  <c:v>Leña comprada</c:v>
                </c:pt>
                <c:pt idx="3">
                  <c:v>Leña autoapropiada</c:v>
                </c:pt>
                <c:pt idx="4">
                  <c:v>Otro</c:v>
                </c:pt>
              </c:strCache>
            </c:strRef>
          </c:cat>
          <c:val>
            <c:numRef>
              <c:f>'Consumo X Usos'!$B$312:$F$312</c:f>
              <c:numCache>
                <c:formatCode>###0.0%</c:formatCode>
                <c:ptCount val="5"/>
                <c:pt idx="0">
                  <c:v>0.92061352515044348</c:v>
                </c:pt>
                <c:pt idx="1">
                  <c:v>0.50726208796532213</c:v>
                </c:pt>
                <c:pt idx="2">
                  <c:v>0.11483293088542874</c:v>
                </c:pt>
                <c:pt idx="3">
                  <c:v>0.42141534784031198</c:v>
                </c:pt>
                <c:pt idx="4">
                  <c:v>1.0837253847038142E-3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Tipo de institución en el departamento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Caracterización!$A$56:$D$56</c:f>
              <c:strCache>
                <c:ptCount val="4"/>
                <c:pt idx="0">
                  <c:v>Educativa</c:v>
                </c:pt>
                <c:pt idx="1">
                  <c:v>Salud</c:v>
                </c:pt>
                <c:pt idx="2">
                  <c:v>Financiera</c:v>
                </c:pt>
                <c:pt idx="3">
                  <c:v>Otra</c:v>
                </c:pt>
              </c:strCache>
            </c:strRef>
          </c:cat>
          <c:val>
            <c:numRef>
              <c:f>Caracterización!$A$58:$D$58</c:f>
              <c:numCache>
                <c:formatCode>###0.0%</c:formatCode>
                <c:ptCount val="4"/>
                <c:pt idx="0">
                  <c:v>0.62527343782003542</c:v>
                </c:pt>
                <c:pt idx="1">
                  <c:v>0.1890674029346946</c:v>
                </c:pt>
                <c:pt idx="2">
                  <c:v>1.4046715878646872E-2</c:v>
                </c:pt>
                <c:pt idx="3">
                  <c:v>0.1716124433666239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</a:t>
            </a:r>
            <a:r>
              <a:rPr lang="es-CO" baseline="0"/>
              <a:t> de horno eléctrico para preparación de alimentos por subregión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'Consumo X Usos'!$C$322:$E$322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'Consumo X Usos'!$A$324:$A$336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Usos'!$E$324:$E$336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36.08263866785699</c:v>
                </c:pt>
                <c:pt idx="4">
                  <c:v>0</c:v>
                </c:pt>
                <c:pt idx="5">
                  <c:v>160.66275251268783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17.578195096504952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Usos'!$F$322:$H$322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'Consumo X Usos'!$A$324:$A$336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Usos'!$H$324:$H$336</c:f>
              <c:numCache>
                <c:formatCode>###0</c:formatCode>
                <c:ptCount val="13"/>
                <c:pt idx="0">
                  <c:v>112.99999999999999</c:v>
                </c:pt>
                <c:pt idx="1">
                  <c:v>362.66999999999996</c:v>
                </c:pt>
                <c:pt idx="2">
                  <c:v>503.25</c:v>
                </c:pt>
                <c:pt idx="3">
                  <c:v>1215.0573613321428</c:v>
                </c:pt>
                <c:pt idx="4">
                  <c:v>284</c:v>
                </c:pt>
                <c:pt idx="5">
                  <c:v>1453.8372474873122</c:v>
                </c:pt>
                <c:pt idx="6">
                  <c:v>448.15999999999974</c:v>
                </c:pt>
                <c:pt idx="7">
                  <c:v>178.06999999999994</c:v>
                </c:pt>
                <c:pt idx="8">
                  <c:v>195.78000000000006</c:v>
                </c:pt>
                <c:pt idx="9">
                  <c:v>810.5400000000003</c:v>
                </c:pt>
                <c:pt idx="10">
                  <c:v>113.96000000000006</c:v>
                </c:pt>
                <c:pt idx="11">
                  <c:v>740.32180490349492</c:v>
                </c:pt>
                <c:pt idx="12">
                  <c:v>211.54000000000008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6468480"/>
        <c:axId val="122592000"/>
        <c:axId val="0"/>
      </c:bar3DChart>
      <c:catAx>
        <c:axId val="136468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2592000"/>
        <c:crosses val="autoZero"/>
        <c:auto val="1"/>
        <c:lblAlgn val="ctr"/>
        <c:lblOffset val="100"/>
        <c:noMultiLvlLbl val="0"/>
      </c:catAx>
      <c:valAx>
        <c:axId val="12259200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3646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Uso de horno eléctrico</a:t>
            </a:r>
            <a:r>
              <a:rPr lang="es-CO" sz="1200" baseline="0"/>
              <a:t> para preparación de alimentos en el departamento de Nariño</a:t>
            </a:r>
            <a:endParaRPr lang="es-CO" sz="1200"/>
          </a:p>
        </c:rich>
      </c:tx>
      <c:layout/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Usos'!$B$342:$C$342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'Consumo X Usos'!$B$343:$C$343</c:f>
              <c:numCache>
                <c:formatCode>###0.0%</c:formatCode>
                <c:ptCount val="2"/>
                <c:pt idx="0">
                  <c:v>2.1197696131288975E-2</c:v>
                </c:pt>
                <c:pt idx="1">
                  <c:v>0.97880230386871203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Combustible utilizado para el</a:t>
            </a:r>
            <a:r>
              <a:rPr lang="es-CO" baseline="0"/>
              <a:t> horno por subregión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'Consumo X Usos'!$C$355:$E$355</c:f>
              <c:strCache>
                <c:ptCount val="1"/>
                <c:pt idx="0">
                  <c:v>Leña autoapropiada</c:v>
                </c:pt>
              </c:strCache>
            </c:strRef>
          </c:tx>
          <c:invertIfNegative val="0"/>
          <c:cat>
            <c:strRef>
              <c:f>'Consumo X Usos'!$A$357:$A$369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Usos'!$E$357:$E$369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757.89999999999975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'Consumo X Usos'!$F$355:$H$355</c:f>
              <c:strCache>
                <c:ptCount val="1"/>
                <c:pt idx="0">
                  <c:v>EE</c:v>
                </c:pt>
              </c:strCache>
            </c:strRef>
          </c:tx>
          <c:invertIfNegative val="0"/>
          <c:cat>
            <c:strRef>
              <c:f>'Consumo X Usos'!$A$357:$A$369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'Consumo X Usos'!$H$357:$H$369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1251.1399999999996</c:v>
                </c:pt>
                <c:pt idx="4">
                  <c:v>0</c:v>
                </c:pt>
                <c:pt idx="5">
                  <c:v>1614.5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468992"/>
        <c:axId val="123053760"/>
      </c:barChart>
      <c:catAx>
        <c:axId val="1364689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3053760"/>
        <c:crosses val="autoZero"/>
        <c:auto val="1"/>
        <c:lblAlgn val="ctr"/>
        <c:lblOffset val="100"/>
        <c:noMultiLvlLbl val="0"/>
      </c:catAx>
      <c:valAx>
        <c:axId val="123053760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3646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Tipo de combustible utilizado</a:t>
            </a:r>
            <a:r>
              <a:rPr lang="es-CO" sz="1100" baseline="0"/>
              <a:t> para el horno en el sector institucional del departamento de Nariño</a:t>
            </a:r>
            <a:endParaRPr lang="es-CO" sz="1100"/>
          </a:p>
        </c:rich>
      </c:tx>
      <c:layout/>
      <c:overlay val="0"/>
    </c:title>
    <c:autoTitleDeleted val="0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X Usos'!$B$374:$C$374</c:f>
              <c:strCache>
                <c:ptCount val="2"/>
                <c:pt idx="0">
                  <c:v>Leña autoapropiada</c:v>
                </c:pt>
                <c:pt idx="1">
                  <c:v>EE</c:v>
                </c:pt>
              </c:strCache>
            </c:strRef>
          </c:cat>
          <c:val>
            <c:numRef>
              <c:f>'Consumo X Usos'!$B$375:$C$375</c:f>
              <c:numCache>
                <c:formatCode>###0.0%</c:formatCode>
                <c:ptCount val="2"/>
                <c:pt idx="0">
                  <c:v>0.27909222597778849</c:v>
                </c:pt>
                <c:pt idx="1">
                  <c:v>0.7209077740222114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Jornada de trabajo en el</a:t>
            </a:r>
            <a:r>
              <a:rPr lang="es-CO" baseline="0"/>
              <a:t> sector institucional del departamento de Nariño</a:t>
            </a:r>
            <a:endParaRPr lang="es-CO"/>
          </a:p>
        </c:rich>
      </c:tx>
      <c:layout/>
      <c:overlay val="0"/>
    </c:title>
    <c:autoTitleDeleted val="0"/>
    <c:view3D>
      <c:rotX val="30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Caracterización!$C$108:$F$108</c:f>
              <c:strCache>
                <c:ptCount val="4"/>
                <c:pt idx="0">
                  <c:v>Mañana</c:v>
                </c:pt>
                <c:pt idx="1">
                  <c:v>Tarde</c:v>
                </c:pt>
                <c:pt idx="2">
                  <c:v>Todo el día</c:v>
                </c:pt>
                <c:pt idx="3">
                  <c:v>Otro</c:v>
                </c:pt>
              </c:strCache>
            </c:strRef>
          </c:cat>
          <c:val>
            <c:numRef>
              <c:f>Caracterización!$C$109:$F$109</c:f>
              <c:numCache>
                <c:formatCode>###0.0%</c:formatCode>
                <c:ptCount val="4"/>
                <c:pt idx="0">
                  <c:v>0.48494256928927093</c:v>
                </c:pt>
                <c:pt idx="1">
                  <c:v>2.8440942412481893E-2</c:v>
                </c:pt>
                <c:pt idx="2">
                  <c:v>0.42452859774981416</c:v>
                </c:pt>
                <c:pt idx="3">
                  <c:v>6.2087890548433944E-2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Uso del inmueble por subregión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Caracterización!$C$125</c:f>
              <c:strCache>
                <c:ptCount val="1"/>
                <c:pt idx="0">
                  <c:v>Institucional</c:v>
                </c:pt>
              </c:strCache>
            </c:strRef>
          </c:tx>
          <c:invertIfNegative val="0"/>
          <c:cat>
            <c:strRef>
              <c:f>Caracterización!$A$127:$A$139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Caracterización!$E$127:$E$139</c:f>
              <c:numCache>
                <c:formatCode>###0</c:formatCode>
                <c:ptCount val="13"/>
                <c:pt idx="0">
                  <c:v>56.65</c:v>
                </c:pt>
                <c:pt idx="1">
                  <c:v>227.96400000000003</c:v>
                </c:pt>
                <c:pt idx="2">
                  <c:v>122</c:v>
                </c:pt>
                <c:pt idx="3">
                  <c:v>457.00183026155185</c:v>
                </c:pt>
                <c:pt idx="4">
                  <c:v>113</c:v>
                </c:pt>
                <c:pt idx="5">
                  <c:v>301.47000000000003</c:v>
                </c:pt>
                <c:pt idx="6">
                  <c:v>24.990000000000002</c:v>
                </c:pt>
                <c:pt idx="7">
                  <c:v>112.51</c:v>
                </c:pt>
                <c:pt idx="8">
                  <c:v>150.54000000000002</c:v>
                </c:pt>
                <c:pt idx="9">
                  <c:v>13.06</c:v>
                </c:pt>
                <c:pt idx="10">
                  <c:v>56.98</c:v>
                </c:pt>
                <c:pt idx="11">
                  <c:v>427.21714285714285</c:v>
                </c:pt>
                <c:pt idx="12">
                  <c:v>211.54000000000008</c:v>
                </c:pt>
              </c:numCache>
            </c:numRef>
          </c:val>
        </c:ser>
        <c:ser>
          <c:idx val="1"/>
          <c:order val="1"/>
          <c:tx>
            <c:strRef>
              <c:f>Caracterización!$F$125</c:f>
              <c:strCache>
                <c:ptCount val="1"/>
                <c:pt idx="0">
                  <c:v>Institucional/residencial</c:v>
                </c:pt>
              </c:strCache>
            </c:strRef>
          </c:tx>
          <c:invertIfNegative val="0"/>
          <c:cat>
            <c:strRef>
              <c:f>Caracterización!$A$127:$A$139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Caracterización!$H$127:$H$139</c:f>
              <c:numCache>
                <c:formatCode>###0</c:formatCode>
                <c:ptCount val="13"/>
                <c:pt idx="0">
                  <c:v>11.329999999999998</c:v>
                </c:pt>
                <c:pt idx="1">
                  <c:v>151.97599999999997</c:v>
                </c:pt>
                <c:pt idx="2">
                  <c:v>0</c:v>
                </c:pt>
                <c:pt idx="3">
                  <c:v>58.258169738448302</c:v>
                </c:pt>
                <c:pt idx="4">
                  <c:v>9.5</c:v>
                </c:pt>
                <c:pt idx="5">
                  <c:v>0</c:v>
                </c:pt>
                <c:pt idx="6">
                  <c:v>0</c:v>
                </c:pt>
                <c:pt idx="7">
                  <c:v>17.45</c:v>
                </c:pt>
                <c:pt idx="8">
                  <c:v>0</c:v>
                </c:pt>
                <c:pt idx="9">
                  <c:v>6.53</c:v>
                </c:pt>
                <c:pt idx="10">
                  <c:v>0</c:v>
                </c:pt>
                <c:pt idx="11">
                  <c:v>71.202857142857141</c:v>
                </c:pt>
                <c:pt idx="12">
                  <c:v>60.44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5668864"/>
        <c:axId val="119967104"/>
        <c:axId val="0"/>
      </c:bar3DChart>
      <c:catAx>
        <c:axId val="165668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9967104"/>
        <c:crosses val="autoZero"/>
        <c:auto val="1"/>
        <c:lblAlgn val="ctr"/>
        <c:lblOffset val="100"/>
        <c:noMultiLvlLbl val="0"/>
      </c:catAx>
      <c:valAx>
        <c:axId val="119967104"/>
        <c:scaling>
          <c:orientation val="minMax"/>
        </c:scaling>
        <c:delete val="0"/>
        <c:axPos val="b"/>
        <c:majorGridlines/>
        <c:numFmt formatCode="###0" sourceLinked="1"/>
        <c:majorTickMark val="none"/>
        <c:minorTickMark val="none"/>
        <c:tickLblPos val="nextTo"/>
        <c:crossAx val="16566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Uso del inmueble en sector</a:t>
            </a:r>
            <a:r>
              <a:rPr lang="en-US" baseline="0"/>
              <a:t> </a:t>
            </a:r>
            <a:r>
              <a:rPr lang="en-US"/>
              <a:t>el </a:t>
            </a:r>
            <a:r>
              <a:rPr lang="es-CO" sz="1800" b="1" i="0" u="none" strike="noStrike" baseline="0"/>
              <a:t>institucional</a:t>
            </a:r>
            <a:r>
              <a:rPr lang="en-US"/>
              <a:t> para el departamento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Caracterización!$A$140</c:f>
              <c:strCache>
                <c:ptCount val="1"/>
                <c:pt idx="0">
                  <c:v>Total departamento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(Caracterización!$D$140,Caracterización!$G$140)</c:f>
              <c:numCache>
                <c:formatCode>###0.0%</c:formatCode>
                <c:ptCount val="2"/>
                <c:pt idx="0">
                  <c:v>0.85371611268025693</c:v>
                </c:pt>
                <c:pt idx="1">
                  <c:v>0.14628388731974398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Fuente</a:t>
            </a:r>
            <a:r>
              <a:rPr lang="es-CO" sz="1100" baseline="0"/>
              <a:t> agua  para el consumo humano en el sector </a:t>
            </a:r>
            <a:r>
              <a:rPr lang="es-CO" sz="1100" b="1" i="0" u="none" strike="noStrike" baseline="0"/>
              <a:t>institucional</a:t>
            </a:r>
            <a:r>
              <a:rPr lang="es-CO" sz="1100" baseline="0"/>
              <a:t> del departamento de Nariño</a:t>
            </a:r>
            <a:endParaRPr lang="es-CO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servicios'!$B$25:$F$25</c:f>
              <c:strCache>
                <c:ptCount val="5"/>
                <c:pt idx="0">
                  <c:v>Acto mpal</c:v>
                </c:pt>
                <c:pt idx="1">
                  <c:v>Acto veredal</c:v>
                </c:pt>
                <c:pt idx="2">
                  <c:v>Pozo con bomba</c:v>
                </c:pt>
                <c:pt idx="3">
                  <c:v>Pozo sin bomba, etc</c:v>
                </c:pt>
                <c:pt idx="4">
                  <c:v>Rio, quebrada</c:v>
                </c:pt>
              </c:strCache>
            </c:strRef>
          </c:cat>
          <c:val>
            <c:numRef>
              <c:f>'Acceso a servicios'!$B$27:$G$27</c:f>
              <c:numCache>
                <c:formatCode>###0</c:formatCode>
                <c:ptCount val="6"/>
                <c:pt idx="0">
                  <c:v>721.83448215655733</c:v>
                </c:pt>
                <c:pt idx="1">
                  <c:v>1754.5842654956234</c:v>
                </c:pt>
                <c:pt idx="2">
                  <c:v>108.28221343350715</c:v>
                </c:pt>
                <c:pt idx="3">
                  <c:v>31.282645961747072</c:v>
                </c:pt>
                <c:pt idx="4">
                  <c:v>15.339561122721634</c:v>
                </c:pt>
                <c:pt idx="5">
                  <c:v>30.286831829845795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88385280"/>
        <c:axId val="130257408"/>
        <c:axId val="0"/>
      </c:bar3DChart>
      <c:catAx>
        <c:axId val="18838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257408"/>
        <c:crosses val="autoZero"/>
        <c:auto val="1"/>
        <c:lblAlgn val="ctr"/>
        <c:lblOffset val="100"/>
        <c:noMultiLvlLbl val="0"/>
      </c:catAx>
      <c:valAx>
        <c:axId val="130257408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883852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Instituciones</a:t>
            </a:r>
            <a:r>
              <a:rPr lang="es-CO" baseline="0"/>
              <a:t> que cuentan con el servicio de télefono fijo en el sector insitucional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servicios'!$C$288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servicios'!$E$290:$E$302</c:f>
              <c:numCache>
                <c:formatCode>###0</c:formatCode>
                <c:ptCount val="13"/>
                <c:pt idx="0">
                  <c:v>11.329999999999998</c:v>
                </c:pt>
                <c:pt idx="1">
                  <c:v>6.1800000000000006</c:v>
                </c:pt>
                <c:pt idx="2">
                  <c:v>0</c:v>
                </c:pt>
                <c:pt idx="3">
                  <c:v>21.35737763459224</c:v>
                </c:pt>
                <c:pt idx="4">
                  <c:v>12.902326530612246</c:v>
                </c:pt>
                <c:pt idx="5">
                  <c:v>26.572339536272263</c:v>
                </c:pt>
                <c:pt idx="6">
                  <c:v>22.659999999999997</c:v>
                </c:pt>
                <c:pt idx="7">
                  <c:v>9.1278162511542007</c:v>
                </c:pt>
                <c:pt idx="8">
                  <c:v>41.833846153846153</c:v>
                </c:pt>
                <c:pt idx="9">
                  <c:v>45.320000000000007</c:v>
                </c:pt>
                <c:pt idx="10">
                  <c:v>0</c:v>
                </c:pt>
                <c:pt idx="11">
                  <c:v>3.1533598170217894</c:v>
                </c:pt>
                <c:pt idx="12">
                  <c:v>18.883333333333322</c:v>
                </c:pt>
              </c:numCache>
            </c:numRef>
          </c:val>
        </c:ser>
        <c:ser>
          <c:idx val="1"/>
          <c:order val="1"/>
          <c:tx>
            <c:strRef>
              <c:f>'Acceso a servicios'!$D$288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servicios'!$F$290:$F$302</c:f>
              <c:numCache>
                <c:formatCode>###0</c:formatCode>
                <c:ptCount val="13"/>
                <c:pt idx="0">
                  <c:v>56.65</c:v>
                </c:pt>
                <c:pt idx="1">
                  <c:v>61.800000000000011</c:v>
                </c:pt>
                <c:pt idx="2">
                  <c:v>67.98</c:v>
                </c:pt>
                <c:pt idx="3">
                  <c:v>46.62262236540775</c:v>
                </c:pt>
                <c:pt idx="4">
                  <c:v>55.077673469387754</c:v>
                </c:pt>
                <c:pt idx="5">
                  <c:v>41.407660463727737</c:v>
                </c:pt>
                <c:pt idx="6">
                  <c:v>45.319999999999993</c:v>
                </c:pt>
                <c:pt idx="7">
                  <c:v>58.852183748845803</c:v>
                </c:pt>
                <c:pt idx="8">
                  <c:v>26.14615384615384</c:v>
                </c:pt>
                <c:pt idx="9">
                  <c:v>22.660000000000004</c:v>
                </c:pt>
                <c:pt idx="10">
                  <c:v>67.98</c:v>
                </c:pt>
                <c:pt idx="11">
                  <c:v>64.82664018297821</c:v>
                </c:pt>
                <c:pt idx="12">
                  <c:v>49.096666666666664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02176"/>
        <c:axId val="136577024"/>
      </c:barChart>
      <c:catAx>
        <c:axId val="1884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577024"/>
        <c:crosses val="autoZero"/>
        <c:auto val="1"/>
        <c:lblAlgn val="ctr"/>
        <c:lblOffset val="100"/>
        <c:noMultiLvlLbl val="0"/>
      </c:catAx>
      <c:valAx>
        <c:axId val="136577024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8840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/>
              <a:t>Instituciones</a:t>
            </a:r>
            <a:r>
              <a:rPr lang="es-CO" sz="1800" b="1" i="0" baseline="0"/>
              <a:t> que cuentan con telefono celular en el sector institucional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servicios'!$K$288</c:f>
              <c:strCache>
                <c:ptCount val="1"/>
                <c:pt idx="0">
                  <c:v>Si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servicios'!$I$290:$I$302</c:f>
              <c:numCache>
                <c:formatCode>###0</c:formatCode>
                <c:ptCount val="13"/>
                <c:pt idx="0">
                  <c:v>67.98</c:v>
                </c:pt>
                <c:pt idx="1">
                  <c:v>64.89</c:v>
                </c:pt>
                <c:pt idx="2">
                  <c:v>59.482500000000002</c:v>
                </c:pt>
                <c:pt idx="3">
                  <c:v>58.474199045142257</c:v>
                </c:pt>
                <c:pt idx="4">
                  <c:v>67.98</c:v>
                </c:pt>
                <c:pt idx="5">
                  <c:v>54.450295551796209</c:v>
                </c:pt>
                <c:pt idx="6">
                  <c:v>45.319999999999993</c:v>
                </c:pt>
                <c:pt idx="7">
                  <c:v>67.98</c:v>
                </c:pt>
                <c:pt idx="8">
                  <c:v>62.75076923076923</c:v>
                </c:pt>
                <c:pt idx="9">
                  <c:v>67.98</c:v>
                </c:pt>
                <c:pt idx="10">
                  <c:v>43.260000000000005</c:v>
                </c:pt>
                <c:pt idx="11">
                  <c:v>59.132316118935847</c:v>
                </c:pt>
                <c:pt idx="12">
                  <c:v>64.203333333333333</c:v>
                </c:pt>
              </c:numCache>
            </c:numRef>
          </c:val>
        </c:ser>
        <c:ser>
          <c:idx val="1"/>
          <c:order val="1"/>
          <c:tx>
            <c:strRef>
              <c:f>'Acceso a servicios'!$L$288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'Acceso a servicios'!$A$290:$A$302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'Acceso a servicios'!$J$290:$J$302</c:f>
              <c:numCache>
                <c:formatCode>###0</c:formatCode>
                <c:ptCount val="13"/>
                <c:pt idx="0">
                  <c:v>0</c:v>
                </c:pt>
                <c:pt idx="1">
                  <c:v>3.0900000000000003</c:v>
                </c:pt>
                <c:pt idx="2">
                  <c:v>8.4975000000000005</c:v>
                </c:pt>
                <c:pt idx="3">
                  <c:v>9.5058009548577402</c:v>
                </c:pt>
                <c:pt idx="4">
                  <c:v>0</c:v>
                </c:pt>
                <c:pt idx="5">
                  <c:v>13.529704448203802</c:v>
                </c:pt>
                <c:pt idx="6">
                  <c:v>22.659999999999997</c:v>
                </c:pt>
                <c:pt idx="7">
                  <c:v>0</c:v>
                </c:pt>
                <c:pt idx="8">
                  <c:v>5.2292307692307691</c:v>
                </c:pt>
                <c:pt idx="9">
                  <c:v>0</c:v>
                </c:pt>
                <c:pt idx="10">
                  <c:v>24.720000000000002</c:v>
                </c:pt>
                <c:pt idx="11">
                  <c:v>8.8476838810641638</c:v>
                </c:pt>
                <c:pt idx="12">
                  <c:v>3.7766666666666646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03200"/>
        <c:axId val="153058048"/>
      </c:barChart>
      <c:catAx>
        <c:axId val="188403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058048"/>
        <c:crosses val="autoZero"/>
        <c:auto val="1"/>
        <c:lblAlgn val="ctr"/>
        <c:lblOffset val="100"/>
        <c:noMultiLvlLbl val="0"/>
      </c:catAx>
      <c:valAx>
        <c:axId val="153058048"/>
        <c:scaling>
          <c:orientation val="minMax"/>
        </c:scaling>
        <c:delete val="0"/>
        <c:axPos val="l"/>
        <c:majorGridlines/>
        <c:numFmt formatCode="###0" sourceLinked="1"/>
        <c:majorTickMark val="none"/>
        <c:minorTickMark val="none"/>
        <c:tickLblPos val="nextTo"/>
        <c:crossAx val="18840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image" Target="../media/image2.png"/><Relationship Id="rId3" Type="http://schemas.openxmlformats.org/officeDocument/2006/relationships/chart" Target="../charts/chart9.xml"/><Relationship Id="rId21" Type="http://schemas.openxmlformats.org/officeDocument/2006/relationships/image" Target="../media/image8.png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image" Target="../media/image7.png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19" Type="http://schemas.openxmlformats.org/officeDocument/2006/relationships/image" Target="../media/image4.png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image" Target="../media/image6.png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image" Target="../media/image4.png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image" Target="../media/image2.png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1799167</xdr:colOff>
      <xdr:row>0</xdr:row>
      <xdr:rowOff>149222</xdr:rowOff>
    </xdr:from>
    <xdr:to>
      <xdr:col>4</xdr:col>
      <xdr:colOff>1111252</xdr:colOff>
      <xdr:row>0</xdr:row>
      <xdr:rowOff>705973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49222"/>
          <a:ext cx="1386419" cy="55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104774</xdr:colOff>
      <xdr:row>0</xdr:row>
      <xdr:rowOff>66674</xdr:rowOff>
    </xdr:from>
    <xdr:to>
      <xdr:col>0</xdr:col>
      <xdr:colOff>1090083</xdr:colOff>
      <xdr:row>0</xdr:row>
      <xdr:rowOff>783167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66674"/>
          <a:ext cx="985309" cy="716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559856</xdr:colOff>
      <xdr:row>0</xdr:row>
      <xdr:rowOff>128057</xdr:rowOff>
    </xdr:from>
    <xdr:to>
      <xdr:col>3</xdr:col>
      <xdr:colOff>1040340</xdr:colOff>
      <xdr:row>0</xdr:row>
      <xdr:rowOff>728132</xdr:rowOff>
    </xdr:to>
    <xdr:sp macro="" textlink="">
      <xdr:nvSpPr>
        <xdr:cNvPr id="4" name="3 CuadroTexto"/>
        <xdr:cNvSpPr txBox="1"/>
      </xdr:nvSpPr>
      <xdr:spPr>
        <a:xfrm>
          <a:off x="1935689" y="128057"/>
          <a:ext cx="244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ENCUESTAS - </a:t>
          </a:r>
          <a:r>
            <a:rPr lang="es-CO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152401</xdr:colOff>
      <xdr:row>23</xdr:row>
      <xdr:rowOff>85725</xdr:rowOff>
    </xdr:from>
    <xdr:to>
      <xdr:col>4</xdr:col>
      <xdr:colOff>1100666</xdr:colOff>
      <xdr:row>23</xdr:row>
      <xdr:rowOff>814917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5366808"/>
          <a:ext cx="6366932" cy="729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740832</xdr:colOff>
      <xdr:row>20</xdr:row>
      <xdr:rowOff>177800</xdr:rowOff>
    </xdr:from>
    <xdr:to>
      <xdr:col>11</xdr:col>
      <xdr:colOff>0</xdr:colOff>
      <xdr:row>31</xdr:row>
      <xdr:rowOff>21167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757765</xdr:colOff>
      <xdr:row>1</xdr:row>
      <xdr:rowOff>80433</xdr:rowOff>
    </xdr:from>
    <xdr:to>
      <xdr:col>30</xdr:col>
      <xdr:colOff>62440</xdr:colOff>
      <xdr:row>17</xdr:row>
      <xdr:rowOff>174625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740834</xdr:colOff>
      <xdr:row>54</xdr:row>
      <xdr:rowOff>7409</xdr:rowOff>
    </xdr:from>
    <xdr:to>
      <xdr:col>9</xdr:col>
      <xdr:colOff>148168</xdr:colOff>
      <xdr:row>66</xdr:row>
      <xdr:rowOff>84667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678392</xdr:colOff>
      <xdr:row>106</xdr:row>
      <xdr:rowOff>10584</xdr:rowOff>
    </xdr:from>
    <xdr:to>
      <xdr:col>11</xdr:col>
      <xdr:colOff>529167</xdr:colOff>
      <xdr:row>120</xdr:row>
      <xdr:rowOff>21167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807507</xdr:colOff>
      <xdr:row>123</xdr:row>
      <xdr:rowOff>5291</xdr:rowOff>
    </xdr:from>
    <xdr:to>
      <xdr:col>16</xdr:col>
      <xdr:colOff>505881</xdr:colOff>
      <xdr:row>140</xdr:row>
      <xdr:rowOff>157691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66675</xdr:colOff>
      <xdr:row>144</xdr:row>
      <xdr:rowOff>0</xdr:rowOff>
    </xdr:from>
    <xdr:to>
      <xdr:col>10</xdr:col>
      <xdr:colOff>380998</xdr:colOff>
      <xdr:row>158</xdr:row>
      <xdr:rowOff>23812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25</xdr:col>
      <xdr:colOff>268556</xdr:colOff>
      <xdr:row>0</xdr:row>
      <xdr:rowOff>63498</xdr:rowOff>
    </xdr:from>
    <xdr:to>
      <xdr:col>29</xdr:col>
      <xdr:colOff>669298</xdr:colOff>
      <xdr:row>0</xdr:row>
      <xdr:rowOff>1238345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9639" y="63498"/>
          <a:ext cx="3448742" cy="1174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127008</xdr:colOff>
      <xdr:row>0</xdr:row>
      <xdr:rowOff>31749</xdr:rowOff>
    </xdr:from>
    <xdr:to>
      <xdr:col>1</xdr:col>
      <xdr:colOff>448443</xdr:colOff>
      <xdr:row>0</xdr:row>
      <xdr:rowOff>1222634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8" y="31749"/>
          <a:ext cx="1570268" cy="119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119069</xdr:colOff>
      <xdr:row>0</xdr:row>
      <xdr:rowOff>111914</xdr:rowOff>
    </xdr:from>
    <xdr:to>
      <xdr:col>15</xdr:col>
      <xdr:colOff>508001</xdr:colOff>
      <xdr:row>0</xdr:row>
      <xdr:rowOff>1079500</xdr:rowOff>
    </xdr:to>
    <xdr:sp macro="" textlink="">
      <xdr:nvSpPr>
        <xdr:cNvPr id="15" name="14 CuadroTexto"/>
        <xdr:cNvSpPr txBox="1"/>
      </xdr:nvSpPr>
      <xdr:spPr>
        <a:xfrm>
          <a:off x="8913819" y="111914"/>
          <a:ext cx="7278682" cy="96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CARACTERIZACIÓN - </a:t>
          </a:r>
          <a:r>
            <a:rPr lang="es-CO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214308</xdr:colOff>
      <xdr:row>159</xdr:row>
      <xdr:rowOff>142872</xdr:rowOff>
    </xdr:from>
    <xdr:to>
      <xdr:col>5</xdr:col>
      <xdr:colOff>892183</xdr:colOff>
      <xdr:row>159</xdr:row>
      <xdr:rowOff>793747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08" y="34480497"/>
          <a:ext cx="6083313" cy="650875"/>
        </a:xfrm>
        <a:prstGeom prst="rect">
          <a:avLst/>
        </a:prstGeom>
      </xdr:spPr>
    </xdr:pic>
    <xdr:clientData/>
  </xdr:twoCellAnchor>
  <xdr:twoCellAnchor editAs="oneCell">
    <xdr:from>
      <xdr:col>21</xdr:col>
      <xdr:colOff>557207</xdr:colOff>
      <xdr:row>159</xdr:row>
      <xdr:rowOff>152395</xdr:rowOff>
    </xdr:from>
    <xdr:to>
      <xdr:col>29</xdr:col>
      <xdr:colOff>544520</xdr:colOff>
      <xdr:row>159</xdr:row>
      <xdr:rowOff>803270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7957" y="34490020"/>
          <a:ext cx="6083313" cy="650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19</xdr:row>
      <xdr:rowOff>142875</xdr:rowOff>
    </xdr:from>
    <xdr:to>
      <xdr:col>13</xdr:col>
      <xdr:colOff>714375</xdr:colOff>
      <xdr:row>37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528637</xdr:colOff>
      <xdr:row>305</xdr:row>
      <xdr:rowOff>47625</xdr:rowOff>
    </xdr:from>
    <xdr:to>
      <xdr:col>6</xdr:col>
      <xdr:colOff>981074</xdr:colOff>
      <xdr:row>319</xdr:row>
      <xdr:rowOff>647700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485776</xdr:colOff>
      <xdr:row>305</xdr:row>
      <xdr:rowOff>90489</xdr:rowOff>
    </xdr:from>
    <xdr:to>
      <xdr:col>14</xdr:col>
      <xdr:colOff>1262063</xdr:colOff>
      <xdr:row>319</xdr:row>
      <xdr:rowOff>595314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305</xdr:row>
      <xdr:rowOff>71437</xdr:rowOff>
    </xdr:from>
    <xdr:to>
      <xdr:col>23</xdr:col>
      <xdr:colOff>647700</xdr:colOff>
      <xdr:row>319</xdr:row>
      <xdr:rowOff>328613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61913</xdr:colOff>
      <xdr:row>305</xdr:row>
      <xdr:rowOff>52388</xdr:rowOff>
    </xdr:from>
    <xdr:to>
      <xdr:col>34</xdr:col>
      <xdr:colOff>4763</xdr:colOff>
      <xdr:row>319</xdr:row>
      <xdr:rowOff>138113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238124</xdr:colOff>
      <xdr:row>58</xdr:row>
      <xdr:rowOff>180976</xdr:rowOff>
    </xdr:from>
    <xdr:to>
      <xdr:col>13</xdr:col>
      <xdr:colOff>595312</xdr:colOff>
      <xdr:row>69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309563</xdr:colOff>
      <xdr:row>39</xdr:row>
      <xdr:rowOff>204786</xdr:rowOff>
    </xdr:from>
    <xdr:to>
      <xdr:col>29</xdr:col>
      <xdr:colOff>71438</xdr:colOff>
      <xdr:row>60</xdr:row>
      <xdr:rowOff>47624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885825</xdr:colOff>
      <xdr:row>144</xdr:row>
      <xdr:rowOff>171451</xdr:rowOff>
    </xdr:from>
    <xdr:to>
      <xdr:col>7</xdr:col>
      <xdr:colOff>533400</xdr:colOff>
      <xdr:row>153</xdr:row>
      <xdr:rowOff>180976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704849</xdr:colOff>
      <xdr:row>127</xdr:row>
      <xdr:rowOff>0</xdr:rowOff>
    </xdr:from>
    <xdr:to>
      <xdr:col>16</xdr:col>
      <xdr:colOff>866774</xdr:colOff>
      <xdr:row>145</xdr:row>
      <xdr:rowOff>178592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514350</xdr:colOff>
      <xdr:row>200</xdr:row>
      <xdr:rowOff>0</xdr:rowOff>
    </xdr:from>
    <xdr:to>
      <xdr:col>10</xdr:col>
      <xdr:colOff>449036</xdr:colOff>
      <xdr:row>210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537481</xdr:colOff>
      <xdr:row>180</xdr:row>
      <xdr:rowOff>171448</xdr:rowOff>
    </xdr:from>
    <xdr:to>
      <xdr:col>22</xdr:col>
      <xdr:colOff>899431</xdr:colOff>
      <xdr:row>200</xdr:row>
      <xdr:rowOff>54427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924983</xdr:colOff>
      <xdr:row>252</xdr:row>
      <xdr:rowOff>16933</xdr:rowOff>
    </xdr:from>
    <xdr:to>
      <xdr:col>10</xdr:col>
      <xdr:colOff>1217083</xdr:colOff>
      <xdr:row>262</xdr:row>
      <xdr:rowOff>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765175</xdr:colOff>
      <xdr:row>230</xdr:row>
      <xdr:rowOff>185207</xdr:rowOff>
    </xdr:from>
    <xdr:to>
      <xdr:col>24</xdr:col>
      <xdr:colOff>731309</xdr:colOff>
      <xdr:row>248</xdr:row>
      <xdr:rowOff>155575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992981</xdr:colOff>
      <xdr:row>328</xdr:row>
      <xdr:rowOff>147638</xdr:rowOff>
    </xdr:from>
    <xdr:to>
      <xdr:col>4</xdr:col>
      <xdr:colOff>369094</xdr:colOff>
      <xdr:row>343</xdr:row>
      <xdr:rowOff>142875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1331119</xdr:colOff>
      <xdr:row>328</xdr:row>
      <xdr:rowOff>130968</xdr:rowOff>
    </xdr:from>
    <xdr:to>
      <xdr:col>9</xdr:col>
      <xdr:colOff>690562</xdr:colOff>
      <xdr:row>343</xdr:row>
      <xdr:rowOff>166687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180975</xdr:colOff>
      <xdr:row>328</xdr:row>
      <xdr:rowOff>104774</xdr:rowOff>
    </xdr:from>
    <xdr:to>
      <xdr:col>15</xdr:col>
      <xdr:colOff>206375</xdr:colOff>
      <xdr:row>344</xdr:row>
      <xdr:rowOff>15875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34925</xdr:colOff>
      <xdr:row>328</xdr:row>
      <xdr:rowOff>157163</xdr:rowOff>
    </xdr:from>
    <xdr:to>
      <xdr:col>21</xdr:col>
      <xdr:colOff>1000125</xdr:colOff>
      <xdr:row>344</xdr:row>
      <xdr:rowOff>1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79375</xdr:rowOff>
    </xdr:from>
    <xdr:to>
      <xdr:col>1</xdr:col>
      <xdr:colOff>109768</xdr:colOff>
      <xdr:row>0</xdr:row>
      <xdr:rowOff>1270260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9375"/>
          <a:ext cx="1570268" cy="119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254757</xdr:colOff>
      <xdr:row>0</xdr:row>
      <xdr:rowOff>95250</xdr:rowOff>
    </xdr:from>
    <xdr:to>
      <xdr:col>35</xdr:col>
      <xdr:colOff>655499</xdr:colOff>
      <xdr:row>0</xdr:row>
      <xdr:rowOff>1270097</xdr:rowOff>
    </xdr:to>
    <xdr:pic>
      <xdr:nvPicPr>
        <xdr:cNvPr id="29" name="3 Imagen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6182" y="95250"/>
          <a:ext cx="3448742" cy="1174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0</xdr:row>
      <xdr:rowOff>190500</xdr:rowOff>
    </xdr:from>
    <xdr:to>
      <xdr:col>6</xdr:col>
      <xdr:colOff>152400</xdr:colOff>
      <xdr:row>0</xdr:row>
      <xdr:rowOff>1158086</xdr:rowOff>
    </xdr:to>
    <xdr:sp macro="" textlink="">
      <xdr:nvSpPr>
        <xdr:cNvPr id="30" name="29 CuadroTexto"/>
        <xdr:cNvSpPr txBox="1"/>
      </xdr:nvSpPr>
      <xdr:spPr>
        <a:xfrm>
          <a:off x="2800350" y="190500"/>
          <a:ext cx="5905500" cy="96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	ACCESO</a:t>
          </a:r>
          <a:r>
            <a:rPr lang="es-CO" sz="1800" b="1" baseline="0">
              <a:latin typeface="Arial" panose="020B0604020202020204" pitchFamily="34" charset="0"/>
              <a:cs typeface="Arial" panose="020B0604020202020204" pitchFamily="34" charset="0"/>
            </a:rPr>
            <a:t> A SERVICIOS</a:t>
          </a: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es-CO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619125</xdr:colOff>
      <xdr:row>0</xdr:row>
      <xdr:rowOff>161925</xdr:rowOff>
    </xdr:from>
    <xdr:to>
      <xdr:col>27</xdr:col>
      <xdr:colOff>381001</xdr:colOff>
      <xdr:row>0</xdr:row>
      <xdr:rowOff>1129511</xdr:rowOff>
    </xdr:to>
    <xdr:sp macro="" textlink="">
      <xdr:nvSpPr>
        <xdr:cNvPr id="31" name="30 CuadroTexto"/>
        <xdr:cNvSpPr txBox="1"/>
      </xdr:nvSpPr>
      <xdr:spPr>
        <a:xfrm>
          <a:off x="25288875" y="161925"/>
          <a:ext cx="6410326" cy="96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	ACCESO</a:t>
          </a:r>
          <a:r>
            <a:rPr lang="es-CO" sz="1800" b="1" baseline="0">
              <a:latin typeface="Arial" panose="020B0604020202020204" pitchFamily="34" charset="0"/>
              <a:cs typeface="Arial" panose="020B0604020202020204" pitchFamily="34" charset="0"/>
            </a:rPr>
            <a:t> A SERVICIOS</a:t>
          </a:r>
          <a:r>
            <a:rPr lang="es-CO" sz="1800" b="1"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es-CO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266699</xdr:colOff>
      <xdr:row>344</xdr:row>
      <xdr:rowOff>152400</xdr:rowOff>
    </xdr:from>
    <xdr:to>
      <xdr:col>5</xdr:col>
      <xdr:colOff>181964</xdr:colOff>
      <xdr:row>344</xdr:row>
      <xdr:rowOff>876300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79800450"/>
          <a:ext cx="6792315" cy="723900"/>
        </a:xfrm>
        <a:prstGeom prst="rect">
          <a:avLst/>
        </a:prstGeom>
      </xdr:spPr>
    </xdr:pic>
    <xdr:clientData/>
  </xdr:twoCellAnchor>
  <xdr:twoCellAnchor editAs="oneCell">
    <xdr:from>
      <xdr:col>26</xdr:col>
      <xdr:colOff>809624</xdr:colOff>
      <xdr:row>344</xdr:row>
      <xdr:rowOff>133350</xdr:rowOff>
    </xdr:from>
    <xdr:to>
      <xdr:col>35</xdr:col>
      <xdr:colOff>601064</xdr:colOff>
      <xdr:row>344</xdr:row>
      <xdr:rowOff>876300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32474" y="79781400"/>
          <a:ext cx="6782790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67</xdr:row>
      <xdr:rowOff>3174</xdr:rowOff>
    </xdr:from>
    <xdr:to>
      <xdr:col>15</xdr:col>
      <xdr:colOff>555625</xdr:colOff>
      <xdr:row>83</xdr:row>
      <xdr:rowOff>63500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587376</xdr:colOff>
      <xdr:row>87</xdr:row>
      <xdr:rowOff>0</xdr:rowOff>
    </xdr:from>
    <xdr:to>
      <xdr:col>7</xdr:col>
      <xdr:colOff>390525</xdr:colOff>
      <xdr:row>94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155</xdr:row>
      <xdr:rowOff>123825</xdr:rowOff>
    </xdr:from>
    <xdr:to>
      <xdr:col>16</xdr:col>
      <xdr:colOff>219075</xdr:colOff>
      <xdr:row>174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530225</xdr:colOff>
      <xdr:row>176</xdr:row>
      <xdr:rowOff>149227</xdr:rowOff>
    </xdr:from>
    <xdr:to>
      <xdr:col>7</xdr:col>
      <xdr:colOff>504825</xdr:colOff>
      <xdr:row>187</xdr:row>
      <xdr:rowOff>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663575</xdr:colOff>
      <xdr:row>232</xdr:row>
      <xdr:rowOff>19051</xdr:rowOff>
    </xdr:from>
    <xdr:to>
      <xdr:col>7</xdr:col>
      <xdr:colOff>809625</xdr:colOff>
      <xdr:row>239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962025</xdr:colOff>
      <xdr:row>309</xdr:row>
      <xdr:rowOff>15875</xdr:rowOff>
    </xdr:from>
    <xdr:to>
      <xdr:col>11</xdr:col>
      <xdr:colOff>161925</xdr:colOff>
      <xdr:row>318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561975</xdr:colOff>
      <xdr:row>319</xdr:row>
      <xdr:rowOff>190500</xdr:rowOff>
    </xdr:from>
    <xdr:to>
      <xdr:col>15</xdr:col>
      <xdr:colOff>304800</xdr:colOff>
      <xdr:row>337</xdr:row>
      <xdr:rowOff>123825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495300</xdr:colOff>
      <xdr:row>340</xdr:row>
      <xdr:rowOff>9525</xdr:rowOff>
    </xdr:from>
    <xdr:to>
      <xdr:col>7</xdr:col>
      <xdr:colOff>876300</xdr:colOff>
      <xdr:row>349</xdr:row>
      <xdr:rowOff>152400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752475</xdr:colOff>
      <xdr:row>353</xdr:row>
      <xdr:rowOff>19050</xdr:rowOff>
    </xdr:from>
    <xdr:to>
      <xdr:col>15</xdr:col>
      <xdr:colOff>723900</xdr:colOff>
      <xdr:row>370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600075</xdr:colOff>
      <xdr:row>371</xdr:row>
      <xdr:rowOff>152401</xdr:rowOff>
    </xdr:from>
    <xdr:to>
      <xdr:col>7</xdr:col>
      <xdr:colOff>581025</xdr:colOff>
      <xdr:row>379</xdr:row>
      <xdr:rowOff>85726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47625</xdr:rowOff>
    </xdr:from>
    <xdr:to>
      <xdr:col>0</xdr:col>
      <xdr:colOff>1447721</xdr:colOff>
      <xdr:row>0</xdr:row>
      <xdr:rowOff>1076325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37152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219077</xdr:colOff>
      <xdr:row>0</xdr:row>
      <xdr:rowOff>209548</xdr:rowOff>
    </xdr:from>
    <xdr:to>
      <xdr:col>6</xdr:col>
      <xdr:colOff>158750</xdr:colOff>
      <xdr:row>0</xdr:row>
      <xdr:rowOff>1000123</xdr:rowOff>
    </xdr:to>
    <xdr:sp macro="" textlink="">
      <xdr:nvSpPr>
        <xdr:cNvPr id="16" name="15 CuadroTexto"/>
        <xdr:cNvSpPr txBox="1"/>
      </xdr:nvSpPr>
      <xdr:spPr>
        <a:xfrm>
          <a:off x="2743202" y="209548"/>
          <a:ext cx="3773486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SOCIAL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81</xdr:col>
      <xdr:colOff>190500</xdr:colOff>
      <xdr:row>0</xdr:row>
      <xdr:rowOff>63500</xdr:rowOff>
    </xdr:from>
    <xdr:to>
      <xdr:col>85</xdr:col>
      <xdr:colOff>591242</xdr:colOff>
      <xdr:row>0</xdr:row>
      <xdr:rowOff>1238347</xdr:rowOff>
    </xdr:to>
    <xdr:pic>
      <xdr:nvPicPr>
        <xdr:cNvPr id="17" name="3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0" y="63500"/>
          <a:ext cx="3448742" cy="1174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635000</xdr:colOff>
      <xdr:row>0</xdr:row>
      <xdr:rowOff>238124</xdr:rowOff>
    </xdr:from>
    <xdr:to>
      <xdr:col>80</xdr:col>
      <xdr:colOff>574673</xdr:colOff>
      <xdr:row>0</xdr:row>
      <xdr:rowOff>1028699</xdr:rowOff>
    </xdr:to>
    <xdr:sp macro="" textlink="">
      <xdr:nvSpPr>
        <xdr:cNvPr id="18" name="17 CuadroTexto"/>
        <xdr:cNvSpPr txBox="1"/>
      </xdr:nvSpPr>
      <xdr:spPr>
        <a:xfrm>
          <a:off x="65095438" y="238124"/>
          <a:ext cx="3749673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SOCIAL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857250</xdr:colOff>
      <xdr:row>0</xdr:row>
      <xdr:rowOff>261938</xdr:rowOff>
    </xdr:from>
    <xdr:to>
      <xdr:col>25</xdr:col>
      <xdr:colOff>34923</xdr:colOff>
      <xdr:row>0</xdr:row>
      <xdr:rowOff>1052513</xdr:rowOff>
    </xdr:to>
    <xdr:sp macro="" textlink="">
      <xdr:nvSpPr>
        <xdr:cNvPr id="19" name="18 CuadroTexto"/>
        <xdr:cNvSpPr txBox="1"/>
      </xdr:nvSpPr>
      <xdr:spPr>
        <a:xfrm>
          <a:off x="21050250" y="261938"/>
          <a:ext cx="3749673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SOCIAL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381000</xdr:colOff>
      <xdr:row>0</xdr:row>
      <xdr:rowOff>261938</xdr:rowOff>
    </xdr:from>
    <xdr:to>
      <xdr:col>54</xdr:col>
      <xdr:colOff>320673</xdr:colOff>
      <xdr:row>0</xdr:row>
      <xdr:rowOff>1052513</xdr:rowOff>
    </xdr:to>
    <xdr:sp macro="" textlink="">
      <xdr:nvSpPr>
        <xdr:cNvPr id="20" name="19 CuadroTexto"/>
        <xdr:cNvSpPr txBox="1"/>
      </xdr:nvSpPr>
      <xdr:spPr>
        <a:xfrm>
          <a:off x="45029438" y="261938"/>
          <a:ext cx="3749673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ANÁLISIS ENERGÉTICO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SOCIAL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CONSUMO POR USOS -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INSTITUCIONAL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357180</xdr:colOff>
      <xdr:row>454</xdr:row>
      <xdr:rowOff>119060</xdr:rowOff>
    </xdr:from>
    <xdr:to>
      <xdr:col>6</xdr:col>
      <xdr:colOff>88792</xdr:colOff>
      <xdr:row>454</xdr:row>
      <xdr:rowOff>769935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0" y="89606435"/>
          <a:ext cx="6089550" cy="650875"/>
        </a:xfrm>
        <a:prstGeom prst="rect">
          <a:avLst/>
        </a:prstGeom>
      </xdr:spPr>
    </xdr:pic>
    <xdr:clientData/>
  </xdr:twoCellAnchor>
  <xdr:twoCellAnchor editAs="oneCell">
    <xdr:from>
      <xdr:col>77</xdr:col>
      <xdr:colOff>619160</xdr:colOff>
      <xdr:row>454</xdr:row>
      <xdr:rowOff>95248</xdr:rowOff>
    </xdr:from>
    <xdr:to>
      <xdr:col>85</xdr:col>
      <xdr:colOff>612710</xdr:colOff>
      <xdr:row>454</xdr:row>
      <xdr:rowOff>746123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03598" y="89582623"/>
          <a:ext cx="6089550" cy="650875"/>
        </a:xfrm>
        <a:prstGeom prst="rect">
          <a:avLst/>
        </a:prstGeom>
      </xdr:spPr>
    </xdr:pic>
    <xdr:clientData/>
  </xdr:twoCellAnchor>
  <xdr:twoCellAnchor editAs="oneCell">
    <xdr:from>
      <xdr:col>21</xdr:col>
      <xdr:colOff>204685</xdr:colOff>
      <xdr:row>454</xdr:row>
      <xdr:rowOff>95249</xdr:rowOff>
    </xdr:from>
    <xdr:to>
      <xdr:col>27</xdr:col>
      <xdr:colOff>755448</xdr:colOff>
      <xdr:row>454</xdr:row>
      <xdr:rowOff>746124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435" y="89582624"/>
          <a:ext cx="6170513" cy="650875"/>
        </a:xfrm>
        <a:prstGeom prst="rect">
          <a:avLst/>
        </a:prstGeom>
      </xdr:spPr>
    </xdr:pic>
    <xdr:clientData/>
  </xdr:twoCellAnchor>
  <xdr:twoCellAnchor editAs="oneCell">
    <xdr:from>
      <xdr:col>49</xdr:col>
      <xdr:colOff>666750</xdr:colOff>
      <xdr:row>454</xdr:row>
      <xdr:rowOff>119061</xdr:rowOff>
    </xdr:from>
    <xdr:to>
      <xdr:col>57</xdr:col>
      <xdr:colOff>660300</xdr:colOff>
      <xdr:row>454</xdr:row>
      <xdr:rowOff>769936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15188" y="89606436"/>
          <a:ext cx="6089550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90" zoomScaleNormal="90" workbookViewId="0">
      <selection sqref="A1:E1"/>
    </sheetView>
  </sheetViews>
  <sheetFormatPr baseColWidth="10" defaultRowHeight="12.75" x14ac:dyDescent="0.2"/>
  <cols>
    <col min="1" max="1" width="20.5703125" style="19" customWidth="1"/>
    <col min="2" max="2" width="18.140625" style="20" customWidth="1"/>
    <col min="3" max="3" width="11.42578125" style="20"/>
    <col min="4" max="4" width="31.140625" style="20" customWidth="1"/>
    <col min="5" max="5" width="18.85546875" style="20" customWidth="1"/>
    <col min="6" max="16384" width="11.42578125" style="18"/>
  </cols>
  <sheetData>
    <row r="1" spans="1:5" ht="66" customHeight="1" x14ac:dyDescent="0.2">
      <c r="A1" s="15"/>
      <c r="B1" s="16"/>
      <c r="C1" s="16"/>
      <c r="D1" s="16"/>
      <c r="E1" s="17"/>
    </row>
    <row r="2" spans="1:5" x14ac:dyDescent="0.2">
      <c r="A2" s="1" t="s">
        <v>3</v>
      </c>
      <c r="B2" s="1" t="s">
        <v>110</v>
      </c>
      <c r="C2" s="1" t="s">
        <v>87</v>
      </c>
      <c r="D2" s="1" t="s">
        <v>109</v>
      </c>
      <c r="E2" s="1" t="s">
        <v>108</v>
      </c>
    </row>
    <row r="3" spans="1:5" x14ac:dyDescent="0.2">
      <c r="A3" s="1" t="s">
        <v>4</v>
      </c>
      <c r="B3" s="5">
        <v>6</v>
      </c>
      <c r="C3" s="6" t="s">
        <v>103</v>
      </c>
      <c r="D3" s="5">
        <v>6</v>
      </c>
      <c r="E3" s="7">
        <v>11.3</v>
      </c>
    </row>
    <row r="4" spans="1:5" x14ac:dyDescent="0.2">
      <c r="A4" s="1" t="s">
        <v>181</v>
      </c>
      <c r="B4" s="5">
        <v>22</v>
      </c>
      <c r="C4" s="6" t="s">
        <v>105</v>
      </c>
      <c r="D4" s="5">
        <v>22</v>
      </c>
      <c r="E4" s="7">
        <v>17.27</v>
      </c>
    </row>
    <row r="5" spans="1:5" x14ac:dyDescent="0.2">
      <c r="A5" s="1" t="s">
        <v>6</v>
      </c>
      <c r="B5" s="5">
        <v>8</v>
      </c>
      <c r="C5" s="6" t="s">
        <v>107</v>
      </c>
      <c r="D5" s="5">
        <v>8</v>
      </c>
      <c r="E5" s="7">
        <v>15.25</v>
      </c>
    </row>
    <row r="6" spans="1:5" x14ac:dyDescent="0.2">
      <c r="A6" s="2" t="s">
        <v>7</v>
      </c>
      <c r="B6" s="8">
        <v>40</v>
      </c>
      <c r="C6" s="6" t="s">
        <v>96</v>
      </c>
      <c r="D6" s="5">
        <v>14</v>
      </c>
      <c r="E6" s="7">
        <v>15.55</v>
      </c>
    </row>
    <row r="7" spans="1:5" x14ac:dyDescent="0.2">
      <c r="A7" s="3"/>
      <c r="B7" s="8"/>
      <c r="C7" s="6" t="s">
        <v>101</v>
      </c>
      <c r="D7" s="5">
        <v>8</v>
      </c>
      <c r="E7" s="7">
        <v>6.73</v>
      </c>
    </row>
    <row r="8" spans="1:5" x14ac:dyDescent="0.2">
      <c r="A8" s="3"/>
      <c r="B8" s="8"/>
      <c r="C8" s="6" t="s">
        <v>102</v>
      </c>
      <c r="D8" s="5">
        <v>11</v>
      </c>
      <c r="E8" s="7">
        <v>12.7</v>
      </c>
    </row>
    <row r="9" spans="1:5" x14ac:dyDescent="0.2">
      <c r="A9" s="4"/>
      <c r="B9" s="8"/>
      <c r="C9" s="6" t="s">
        <v>94</v>
      </c>
      <c r="D9" s="5">
        <v>7</v>
      </c>
      <c r="E9" s="7">
        <v>14.86</v>
      </c>
    </row>
    <row r="10" spans="1:5" ht="25.5" x14ac:dyDescent="0.2">
      <c r="A10" s="2" t="s">
        <v>8</v>
      </c>
      <c r="B10" s="8">
        <v>12</v>
      </c>
      <c r="C10" s="6" t="s">
        <v>106</v>
      </c>
      <c r="D10" s="5">
        <v>10</v>
      </c>
      <c r="E10" s="7">
        <v>9.5</v>
      </c>
    </row>
    <row r="11" spans="1:5" ht="25.5" x14ac:dyDescent="0.2">
      <c r="A11" s="4"/>
      <c r="B11" s="8"/>
      <c r="C11" s="6" t="s">
        <v>92</v>
      </c>
      <c r="D11" s="5">
        <v>2</v>
      </c>
      <c r="E11" s="7">
        <v>13.75</v>
      </c>
    </row>
    <row r="12" spans="1:5" x14ac:dyDescent="0.2">
      <c r="A12" s="2" t="s">
        <v>9</v>
      </c>
      <c r="B12" s="9">
        <v>23</v>
      </c>
      <c r="C12" s="6" t="s">
        <v>100</v>
      </c>
      <c r="D12" s="5">
        <v>13</v>
      </c>
      <c r="E12" s="7">
        <v>15</v>
      </c>
    </row>
    <row r="13" spans="1:5" ht="25.5" x14ac:dyDescent="0.2">
      <c r="A13" s="4"/>
      <c r="B13" s="9"/>
      <c r="C13" s="6" t="s">
        <v>90</v>
      </c>
      <c r="D13" s="5">
        <v>7</v>
      </c>
      <c r="E13" s="7">
        <v>10.75</v>
      </c>
    </row>
    <row r="14" spans="1:5" x14ac:dyDescent="0.2">
      <c r="A14" s="2" t="s">
        <v>10</v>
      </c>
      <c r="B14" s="9">
        <v>3</v>
      </c>
      <c r="C14" s="6" t="s">
        <v>91</v>
      </c>
      <c r="D14" s="5">
        <v>3</v>
      </c>
      <c r="E14" s="7">
        <v>8.33</v>
      </c>
    </row>
    <row r="15" spans="1:5" x14ac:dyDescent="0.2">
      <c r="A15" s="4" t="s">
        <v>18</v>
      </c>
      <c r="B15" s="9">
        <v>15</v>
      </c>
      <c r="C15" s="6" t="s">
        <v>95</v>
      </c>
      <c r="D15" s="5">
        <v>8</v>
      </c>
      <c r="E15" s="7">
        <v>7.85</v>
      </c>
    </row>
    <row r="16" spans="1:5" x14ac:dyDescent="0.2">
      <c r="A16" s="2" t="s">
        <v>18</v>
      </c>
      <c r="B16" s="8"/>
      <c r="C16" s="6" t="s">
        <v>99</v>
      </c>
      <c r="D16" s="5">
        <v>7</v>
      </c>
      <c r="E16" s="7">
        <v>9.64</v>
      </c>
    </row>
    <row r="17" spans="1:5" ht="25.5" x14ac:dyDescent="0.2">
      <c r="A17" s="4" t="s">
        <v>12</v>
      </c>
      <c r="B17" s="8">
        <v>13</v>
      </c>
      <c r="C17" s="6" t="s">
        <v>104</v>
      </c>
      <c r="D17" s="5">
        <v>3</v>
      </c>
      <c r="E17" s="7">
        <v>10.5</v>
      </c>
    </row>
    <row r="18" spans="1:5" x14ac:dyDescent="0.2">
      <c r="A18" s="2" t="s">
        <v>12</v>
      </c>
      <c r="B18" s="8"/>
      <c r="C18" s="6" t="s">
        <v>97</v>
      </c>
      <c r="D18" s="5">
        <v>13</v>
      </c>
      <c r="E18" s="7">
        <v>11.58</v>
      </c>
    </row>
    <row r="19" spans="1:5" ht="25.5" x14ac:dyDescent="0.2">
      <c r="A19" s="4" t="s">
        <v>13</v>
      </c>
      <c r="B19" s="8">
        <v>3</v>
      </c>
      <c r="C19" s="6" t="s">
        <v>88</v>
      </c>
      <c r="D19" s="5">
        <v>3</v>
      </c>
      <c r="E19" s="7">
        <v>21.33</v>
      </c>
    </row>
    <row r="20" spans="1:5" ht="25.5" x14ac:dyDescent="0.2">
      <c r="A20" s="1" t="s">
        <v>14</v>
      </c>
      <c r="B20" s="5">
        <v>11</v>
      </c>
      <c r="C20" s="6" t="s">
        <v>126</v>
      </c>
      <c r="D20" s="5">
        <v>11</v>
      </c>
      <c r="E20" s="7">
        <v>5.18</v>
      </c>
    </row>
    <row r="21" spans="1:5" x14ac:dyDescent="0.2">
      <c r="A21" s="1" t="s">
        <v>15</v>
      </c>
      <c r="B21" s="5">
        <v>17</v>
      </c>
      <c r="C21" s="6" t="s">
        <v>98</v>
      </c>
      <c r="D21" s="5">
        <v>10</v>
      </c>
      <c r="E21" s="7">
        <v>41.75</v>
      </c>
    </row>
    <row r="22" spans="1:5" x14ac:dyDescent="0.2">
      <c r="A22" s="2" t="s">
        <v>16</v>
      </c>
      <c r="B22" s="9"/>
      <c r="C22" s="6" t="s">
        <v>89</v>
      </c>
      <c r="D22" s="5">
        <v>7</v>
      </c>
      <c r="E22" s="7">
        <v>11.56</v>
      </c>
    </row>
    <row r="23" spans="1:5" x14ac:dyDescent="0.2">
      <c r="A23" s="4" t="s">
        <v>16</v>
      </c>
      <c r="B23" s="9">
        <v>18</v>
      </c>
      <c r="C23" s="6" t="s">
        <v>93</v>
      </c>
      <c r="D23" s="5">
        <v>18</v>
      </c>
      <c r="E23" s="7">
        <v>15.11</v>
      </c>
    </row>
    <row r="24" spans="1:5" ht="69.75" customHeight="1" x14ac:dyDescent="0.2">
      <c r="A24" s="15"/>
      <c r="B24" s="16"/>
      <c r="C24" s="16"/>
      <c r="D24" s="16"/>
      <c r="E24" s="17"/>
    </row>
  </sheetData>
  <mergeCells count="16">
    <mergeCell ref="A1:E1"/>
    <mergeCell ref="A24:E24"/>
    <mergeCell ref="A14:A15"/>
    <mergeCell ref="B14:B15"/>
    <mergeCell ref="A16:A17"/>
    <mergeCell ref="B16:B17"/>
    <mergeCell ref="A18:A19"/>
    <mergeCell ref="B18:B19"/>
    <mergeCell ref="A22:A23"/>
    <mergeCell ref="B22:B23"/>
    <mergeCell ref="A6:A9"/>
    <mergeCell ref="B6:B9"/>
    <mergeCell ref="B10:B11"/>
    <mergeCell ref="A10:A11"/>
    <mergeCell ref="A12:A13"/>
    <mergeCell ref="B12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topLeftCell="F1" zoomScale="70" zoomScaleNormal="70" workbookViewId="0">
      <selection activeCell="D51" sqref="D51"/>
    </sheetView>
  </sheetViews>
  <sheetFormatPr baseColWidth="10" defaultRowHeight="12.75" x14ac:dyDescent="0.2"/>
  <cols>
    <col min="1" max="1" width="18.7109375" style="24" customWidth="1"/>
    <col min="2" max="2" width="17" style="24" customWidth="1"/>
    <col min="3" max="3" width="15.85546875" style="24" customWidth="1"/>
    <col min="4" max="4" width="14" style="24" customWidth="1"/>
    <col min="5" max="5" width="15.85546875" style="24" customWidth="1"/>
    <col min="6" max="7" width="16.85546875" style="24" customWidth="1"/>
    <col min="8" max="8" width="17.42578125" style="24" customWidth="1"/>
    <col min="9" max="9" width="17" style="24" customWidth="1"/>
    <col min="10" max="10" width="14.5703125" style="24" customWidth="1"/>
    <col min="11" max="11" width="18.7109375" style="24" customWidth="1"/>
    <col min="12" max="12" width="11.42578125" style="24"/>
    <col min="13" max="13" width="14.5703125" style="24" customWidth="1"/>
    <col min="14" max="14" width="15.42578125" style="24" customWidth="1"/>
    <col min="15" max="15" width="11.42578125" style="24"/>
    <col min="16" max="16" width="13.5703125" style="24" customWidth="1"/>
    <col min="17" max="17" width="16" style="24" customWidth="1"/>
    <col min="18" max="18" width="11.42578125" style="24"/>
    <col min="19" max="19" width="13.7109375" style="24" customWidth="1"/>
    <col min="20" max="20" width="17.28515625" style="24" customWidth="1"/>
    <col min="21" max="16384" width="11.42578125" style="24"/>
  </cols>
  <sheetData>
    <row r="1" spans="1:31" ht="100.5" customHeight="1" x14ac:dyDescent="0.2"/>
    <row r="2" spans="1:31" ht="15.75" customHeight="1" x14ac:dyDescent="0.2">
      <c r="A2" s="2" t="s">
        <v>3</v>
      </c>
      <c r="B2" s="2" t="s">
        <v>127</v>
      </c>
      <c r="C2" s="25" t="s">
        <v>136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AE2" s="21"/>
    </row>
    <row r="3" spans="1:31" ht="15" customHeight="1" x14ac:dyDescent="0.2">
      <c r="A3" s="3"/>
      <c r="B3" s="3"/>
      <c r="C3" s="25" t="s">
        <v>0</v>
      </c>
      <c r="D3" s="26"/>
      <c r="E3" s="27"/>
      <c r="F3" s="25" t="s">
        <v>182</v>
      </c>
      <c r="G3" s="26"/>
      <c r="H3" s="27"/>
      <c r="I3" s="25" t="s">
        <v>128</v>
      </c>
      <c r="J3" s="26"/>
      <c r="K3" s="27"/>
      <c r="L3" s="25" t="s">
        <v>129</v>
      </c>
      <c r="M3" s="26"/>
      <c r="N3" s="27"/>
      <c r="O3" s="25" t="s">
        <v>140</v>
      </c>
      <c r="P3" s="26"/>
      <c r="Q3" s="27"/>
      <c r="R3" s="25" t="s">
        <v>1</v>
      </c>
      <c r="S3" s="26"/>
      <c r="T3" s="27"/>
      <c r="AE3" s="21"/>
    </row>
    <row r="4" spans="1:31" ht="47.25" customHeight="1" x14ac:dyDescent="0.2">
      <c r="A4" s="4"/>
      <c r="B4" s="4"/>
      <c r="C4" s="1" t="s">
        <v>2</v>
      </c>
      <c r="D4" s="1" t="s">
        <v>17</v>
      </c>
      <c r="E4" s="1" t="s">
        <v>127</v>
      </c>
      <c r="F4" s="1" t="s">
        <v>2</v>
      </c>
      <c r="G4" s="1" t="s">
        <v>17</v>
      </c>
      <c r="H4" s="1" t="s">
        <v>127</v>
      </c>
      <c r="I4" s="1" t="s">
        <v>2</v>
      </c>
      <c r="J4" s="1" t="s">
        <v>17</v>
      </c>
      <c r="K4" s="1" t="s">
        <v>127</v>
      </c>
      <c r="L4" s="1" t="s">
        <v>2</v>
      </c>
      <c r="M4" s="1" t="s">
        <v>17</v>
      </c>
      <c r="N4" s="1" t="s">
        <v>127</v>
      </c>
      <c r="O4" s="1" t="s">
        <v>2</v>
      </c>
      <c r="P4" s="1" t="s">
        <v>17</v>
      </c>
      <c r="Q4" s="1" t="s">
        <v>127</v>
      </c>
      <c r="R4" s="1" t="s">
        <v>2</v>
      </c>
      <c r="S4" s="1" t="s">
        <v>17</v>
      </c>
      <c r="T4" s="1" t="s">
        <v>127</v>
      </c>
      <c r="AE4" s="21"/>
    </row>
    <row r="5" spans="1:31" ht="18" customHeight="1" x14ac:dyDescent="0.2">
      <c r="A5" s="1" t="s">
        <v>4</v>
      </c>
      <c r="B5" s="14">
        <v>67.98</v>
      </c>
      <c r="C5" s="28">
        <v>0.5</v>
      </c>
      <c r="D5" s="28">
        <v>1.5706806282722512E-2</v>
      </c>
      <c r="E5" s="14">
        <f>C5*B5</f>
        <v>33.99</v>
      </c>
      <c r="F5" s="28">
        <v>0</v>
      </c>
      <c r="G5" s="28">
        <v>0</v>
      </c>
      <c r="H5" s="14">
        <f>F5*B5</f>
        <v>0</v>
      </c>
      <c r="I5" s="28">
        <v>0</v>
      </c>
      <c r="J5" s="28">
        <v>0</v>
      </c>
      <c r="K5" s="14">
        <f>B5*I5</f>
        <v>0</v>
      </c>
      <c r="L5" s="28">
        <v>0</v>
      </c>
      <c r="M5" s="28">
        <v>0</v>
      </c>
      <c r="N5" s="14">
        <f>L5*B5</f>
        <v>0</v>
      </c>
      <c r="O5" s="28">
        <v>0</v>
      </c>
      <c r="P5" s="28">
        <v>0</v>
      </c>
      <c r="Q5" s="14">
        <f t="shared" ref="Q5:Q17" si="0">O5*B5</f>
        <v>0</v>
      </c>
      <c r="R5" s="28">
        <v>0.5</v>
      </c>
      <c r="S5" s="28">
        <v>1.5706806282722512E-2</v>
      </c>
      <c r="T5" s="14">
        <f t="shared" ref="T5:T17" si="1">R5*B5</f>
        <v>33.99</v>
      </c>
      <c r="AE5" s="21"/>
    </row>
    <row r="6" spans="1:31" x14ac:dyDescent="0.2">
      <c r="A6" s="1" t="s">
        <v>181</v>
      </c>
      <c r="B6" s="14">
        <v>379.93999999999994</v>
      </c>
      <c r="C6" s="28">
        <v>0</v>
      </c>
      <c r="D6" s="28">
        <v>0</v>
      </c>
      <c r="E6" s="14">
        <f t="shared" ref="E6:E17" si="2">C6*B6</f>
        <v>0</v>
      </c>
      <c r="F6" s="28">
        <v>0.13636363636363635</v>
      </c>
      <c r="G6" s="28">
        <v>1.5706806282722512E-2</v>
      </c>
      <c r="H6" s="14">
        <f t="shared" ref="H6:H17" si="3">F6*B6</f>
        <v>51.809999999999988</v>
      </c>
      <c r="I6" s="28">
        <v>0</v>
      </c>
      <c r="J6" s="28">
        <v>0</v>
      </c>
      <c r="K6" s="14">
        <f t="shared" ref="K6:K17" si="4">B6*I6</f>
        <v>0</v>
      </c>
      <c r="L6" s="28">
        <v>0</v>
      </c>
      <c r="M6" s="28">
        <v>0</v>
      </c>
      <c r="N6" s="14">
        <f t="shared" ref="N6:N17" si="5">L6*B6</f>
        <v>0</v>
      </c>
      <c r="O6" s="28">
        <v>0</v>
      </c>
      <c r="P6" s="28">
        <v>0</v>
      </c>
      <c r="Q6" s="14">
        <f t="shared" si="0"/>
        <v>0</v>
      </c>
      <c r="R6" s="28">
        <v>0.86363636363636365</v>
      </c>
      <c r="S6" s="28">
        <v>9.947643979057591E-2</v>
      </c>
      <c r="T6" s="14">
        <f t="shared" si="1"/>
        <v>328.12999999999994</v>
      </c>
      <c r="AE6" s="21"/>
    </row>
    <row r="7" spans="1:31" x14ac:dyDescent="0.2">
      <c r="A7" s="1" t="s">
        <v>6</v>
      </c>
      <c r="B7" s="14">
        <v>122</v>
      </c>
      <c r="C7" s="28">
        <v>0</v>
      </c>
      <c r="D7" s="28">
        <v>0</v>
      </c>
      <c r="E7" s="14">
        <f t="shared" si="2"/>
        <v>0</v>
      </c>
      <c r="F7" s="28">
        <v>0.375</v>
      </c>
      <c r="G7" s="28">
        <v>1.5706806282722512E-2</v>
      </c>
      <c r="H7" s="14">
        <f t="shared" si="3"/>
        <v>45.75</v>
      </c>
      <c r="I7" s="28">
        <v>0</v>
      </c>
      <c r="J7" s="28">
        <v>0</v>
      </c>
      <c r="K7" s="14">
        <f t="shared" si="4"/>
        <v>0</v>
      </c>
      <c r="L7" s="28">
        <v>0</v>
      </c>
      <c r="M7" s="28">
        <v>0</v>
      </c>
      <c r="N7" s="14">
        <f t="shared" si="5"/>
        <v>0</v>
      </c>
      <c r="O7" s="28">
        <v>0</v>
      </c>
      <c r="P7" s="28">
        <v>0</v>
      </c>
      <c r="Q7" s="14">
        <f t="shared" si="0"/>
        <v>0</v>
      </c>
      <c r="R7" s="28">
        <v>0.625</v>
      </c>
      <c r="S7" s="28">
        <v>2.6178010471204188E-2</v>
      </c>
      <c r="T7" s="14">
        <f t="shared" si="1"/>
        <v>76.25</v>
      </c>
      <c r="AE7" s="21"/>
    </row>
    <row r="8" spans="1:31" x14ac:dyDescent="0.2">
      <c r="A8" s="1" t="s">
        <v>7</v>
      </c>
      <c r="B8" s="14">
        <v>515.2600000000001</v>
      </c>
      <c r="C8" s="28">
        <v>0.25</v>
      </c>
      <c r="D8" s="28">
        <v>5.2356020942408377E-2</v>
      </c>
      <c r="E8" s="14">
        <f t="shared" si="2"/>
        <v>128.81500000000003</v>
      </c>
      <c r="F8" s="28">
        <v>0.1</v>
      </c>
      <c r="G8" s="28">
        <v>2.0942408376963352E-2</v>
      </c>
      <c r="H8" s="14">
        <f t="shared" si="3"/>
        <v>51.52600000000001</v>
      </c>
      <c r="I8" s="28">
        <v>0</v>
      </c>
      <c r="J8" s="28">
        <v>0</v>
      </c>
      <c r="K8" s="14">
        <f t="shared" si="4"/>
        <v>0</v>
      </c>
      <c r="L8" s="28">
        <v>0.05</v>
      </c>
      <c r="M8" s="28">
        <v>1.0471204188481676E-2</v>
      </c>
      <c r="N8" s="14">
        <f t="shared" si="5"/>
        <v>25.763000000000005</v>
      </c>
      <c r="O8" s="28">
        <v>0</v>
      </c>
      <c r="P8" s="28">
        <v>0</v>
      </c>
      <c r="Q8" s="14">
        <f t="shared" si="0"/>
        <v>0</v>
      </c>
      <c r="R8" s="28">
        <v>0.6</v>
      </c>
      <c r="S8" s="28">
        <v>0.1256544502617801</v>
      </c>
      <c r="T8" s="14">
        <f t="shared" si="1"/>
        <v>309.15600000000006</v>
      </c>
      <c r="AE8" s="21"/>
    </row>
    <row r="9" spans="1:31" x14ac:dyDescent="0.2">
      <c r="A9" s="1" t="s">
        <v>8</v>
      </c>
      <c r="B9" s="14">
        <v>122.5</v>
      </c>
      <c r="C9" s="28">
        <v>0.33333333333333326</v>
      </c>
      <c r="D9" s="28">
        <v>2.0942408376963352E-2</v>
      </c>
      <c r="E9" s="14">
        <f t="shared" si="2"/>
        <v>40.833333333333321</v>
      </c>
      <c r="F9" s="28">
        <v>0.16666666666666663</v>
      </c>
      <c r="G9" s="28">
        <v>1.0471204188481676E-2</v>
      </c>
      <c r="H9" s="14">
        <f t="shared" si="3"/>
        <v>20.416666666666661</v>
      </c>
      <c r="I9" s="28">
        <v>8.3333333333333315E-2</v>
      </c>
      <c r="J9" s="28">
        <v>5.235602094240838E-3</v>
      </c>
      <c r="K9" s="14">
        <f t="shared" si="4"/>
        <v>10.20833333333333</v>
      </c>
      <c r="L9" s="28">
        <v>0</v>
      </c>
      <c r="M9" s="28">
        <v>0</v>
      </c>
      <c r="N9" s="14">
        <f t="shared" si="5"/>
        <v>0</v>
      </c>
      <c r="O9" s="28">
        <v>0</v>
      </c>
      <c r="P9" s="28">
        <v>0</v>
      </c>
      <c r="Q9" s="14">
        <f t="shared" si="0"/>
        <v>0</v>
      </c>
      <c r="R9" s="28">
        <v>0.41666666666666674</v>
      </c>
      <c r="S9" s="28">
        <v>2.6178010471204188E-2</v>
      </c>
      <c r="T9" s="14">
        <f t="shared" si="1"/>
        <v>51.041666666666679</v>
      </c>
      <c r="AE9" s="21"/>
    </row>
    <row r="10" spans="1:31" x14ac:dyDescent="0.2">
      <c r="A10" s="1" t="s">
        <v>9</v>
      </c>
      <c r="B10" s="14">
        <v>301.47000000000003</v>
      </c>
      <c r="C10" s="28">
        <v>0.13043478260869565</v>
      </c>
      <c r="D10" s="28">
        <v>1.5706806282722512E-2</v>
      </c>
      <c r="E10" s="14">
        <f t="shared" si="2"/>
        <v>39.322173913043478</v>
      </c>
      <c r="F10" s="28">
        <v>0.43478260869565216</v>
      </c>
      <c r="G10" s="28">
        <v>5.2356020942408377E-2</v>
      </c>
      <c r="H10" s="14">
        <f t="shared" si="3"/>
        <v>131.07391304347826</v>
      </c>
      <c r="I10" s="28">
        <v>0</v>
      </c>
      <c r="J10" s="28">
        <v>0</v>
      </c>
      <c r="K10" s="14">
        <f t="shared" si="4"/>
        <v>0</v>
      </c>
      <c r="L10" s="28">
        <v>0</v>
      </c>
      <c r="M10" s="28">
        <v>0</v>
      </c>
      <c r="N10" s="14">
        <f t="shared" si="5"/>
        <v>0</v>
      </c>
      <c r="O10" s="28">
        <v>4.3478260869565216E-2</v>
      </c>
      <c r="P10" s="28">
        <v>5.235602094240838E-3</v>
      </c>
      <c r="Q10" s="14">
        <f t="shared" si="0"/>
        <v>13.107391304347827</v>
      </c>
      <c r="R10" s="28">
        <v>0.39130434782608697</v>
      </c>
      <c r="S10" s="28">
        <v>4.712041884816754E-2</v>
      </c>
      <c r="T10" s="14">
        <f t="shared" si="1"/>
        <v>117.96652173913046</v>
      </c>
      <c r="AE10" s="21"/>
    </row>
    <row r="11" spans="1:31" x14ac:dyDescent="0.2">
      <c r="A11" s="1" t="s">
        <v>10</v>
      </c>
      <c r="B11" s="14">
        <v>24.990000000000002</v>
      </c>
      <c r="C11" s="28">
        <v>0.66666666666666652</v>
      </c>
      <c r="D11" s="28">
        <v>1.0471204188481676E-2</v>
      </c>
      <c r="E11" s="14">
        <f t="shared" si="2"/>
        <v>16.659999999999997</v>
      </c>
      <c r="F11" s="28">
        <v>0</v>
      </c>
      <c r="G11" s="28">
        <v>0</v>
      </c>
      <c r="H11" s="14">
        <f t="shared" si="3"/>
        <v>0</v>
      </c>
      <c r="I11" s="28">
        <v>0</v>
      </c>
      <c r="J11" s="28">
        <v>0</v>
      </c>
      <c r="K11" s="14">
        <f t="shared" si="4"/>
        <v>0</v>
      </c>
      <c r="L11" s="28">
        <v>0</v>
      </c>
      <c r="M11" s="28">
        <v>0</v>
      </c>
      <c r="N11" s="14">
        <f t="shared" si="5"/>
        <v>0</v>
      </c>
      <c r="O11" s="28">
        <v>0</v>
      </c>
      <c r="P11" s="28">
        <v>0</v>
      </c>
      <c r="Q11" s="14">
        <f t="shared" si="0"/>
        <v>0</v>
      </c>
      <c r="R11" s="28">
        <v>0.33333333333333326</v>
      </c>
      <c r="S11" s="28">
        <v>5.235602094240838E-3</v>
      </c>
      <c r="T11" s="14">
        <f t="shared" si="1"/>
        <v>8.3299999999999983</v>
      </c>
      <c r="AE11" s="21"/>
    </row>
    <row r="12" spans="1:31" x14ac:dyDescent="0.2">
      <c r="A12" s="1" t="s">
        <v>18</v>
      </c>
      <c r="B12" s="14">
        <v>129.96</v>
      </c>
      <c r="C12" s="28">
        <v>0.4</v>
      </c>
      <c r="D12" s="28">
        <v>3.1413612565445025E-2</v>
      </c>
      <c r="E12" s="14">
        <f t="shared" si="2"/>
        <v>51.984000000000009</v>
      </c>
      <c r="F12" s="28">
        <v>0.13333333333333333</v>
      </c>
      <c r="G12" s="28">
        <v>1.0471204188481676E-2</v>
      </c>
      <c r="H12" s="14">
        <f t="shared" si="3"/>
        <v>17.327999999999999</v>
      </c>
      <c r="I12" s="28">
        <v>6.6666666666666666E-2</v>
      </c>
      <c r="J12" s="28">
        <v>5.235602094240838E-3</v>
      </c>
      <c r="K12" s="14">
        <f t="shared" si="4"/>
        <v>8.6639999999999997</v>
      </c>
      <c r="L12" s="28">
        <v>0</v>
      </c>
      <c r="M12" s="28">
        <v>0</v>
      </c>
      <c r="N12" s="14">
        <f t="shared" si="5"/>
        <v>0</v>
      </c>
      <c r="O12" s="28">
        <v>0</v>
      </c>
      <c r="P12" s="28">
        <v>0</v>
      </c>
      <c r="Q12" s="14">
        <f t="shared" si="0"/>
        <v>0</v>
      </c>
      <c r="R12" s="28">
        <v>0.4</v>
      </c>
      <c r="S12" s="28">
        <v>3.1413612565445025E-2</v>
      </c>
      <c r="T12" s="14">
        <f t="shared" si="1"/>
        <v>51.984000000000009</v>
      </c>
      <c r="AE12" s="21"/>
    </row>
    <row r="13" spans="1:31" x14ac:dyDescent="0.2">
      <c r="A13" s="1" t="s">
        <v>12</v>
      </c>
      <c r="B13" s="14">
        <v>150.54000000000002</v>
      </c>
      <c r="C13" s="28">
        <v>0.76923076923076938</v>
      </c>
      <c r="D13" s="28">
        <v>5.2356020942408377E-2</v>
      </c>
      <c r="E13" s="14">
        <f t="shared" si="2"/>
        <v>115.80000000000004</v>
      </c>
      <c r="F13" s="28">
        <v>0</v>
      </c>
      <c r="G13" s="28">
        <v>0</v>
      </c>
      <c r="H13" s="14">
        <f t="shared" si="3"/>
        <v>0</v>
      </c>
      <c r="I13" s="28">
        <v>0</v>
      </c>
      <c r="J13" s="28">
        <v>0</v>
      </c>
      <c r="K13" s="14">
        <f t="shared" si="4"/>
        <v>0</v>
      </c>
      <c r="L13" s="28">
        <v>0</v>
      </c>
      <c r="M13" s="28">
        <v>0</v>
      </c>
      <c r="N13" s="14">
        <f t="shared" si="5"/>
        <v>0</v>
      </c>
      <c r="O13" s="28">
        <v>0</v>
      </c>
      <c r="P13" s="28">
        <v>0</v>
      </c>
      <c r="Q13" s="14">
        <f t="shared" si="0"/>
        <v>0</v>
      </c>
      <c r="R13" s="28">
        <v>0.23076923076923075</v>
      </c>
      <c r="S13" s="28">
        <v>1.5706806282722512E-2</v>
      </c>
      <c r="T13" s="14">
        <f t="shared" si="1"/>
        <v>34.74</v>
      </c>
      <c r="AE13" s="21"/>
    </row>
    <row r="14" spans="1:31" x14ac:dyDescent="0.2">
      <c r="A14" s="1" t="s">
        <v>13</v>
      </c>
      <c r="B14" s="14">
        <v>19.59</v>
      </c>
      <c r="C14" s="28">
        <v>0.66666666666666652</v>
      </c>
      <c r="D14" s="28">
        <v>1.0471204188481676E-2</v>
      </c>
      <c r="E14" s="14">
        <f t="shared" si="2"/>
        <v>13.059999999999997</v>
      </c>
      <c r="F14" s="28">
        <v>0</v>
      </c>
      <c r="G14" s="28">
        <v>0</v>
      </c>
      <c r="H14" s="14">
        <f t="shared" si="3"/>
        <v>0</v>
      </c>
      <c r="I14" s="28">
        <v>0</v>
      </c>
      <c r="J14" s="28">
        <v>0</v>
      </c>
      <c r="K14" s="14">
        <f t="shared" si="4"/>
        <v>0</v>
      </c>
      <c r="L14" s="28">
        <v>0</v>
      </c>
      <c r="M14" s="28">
        <v>0</v>
      </c>
      <c r="N14" s="14">
        <f t="shared" si="5"/>
        <v>0</v>
      </c>
      <c r="O14" s="28">
        <v>0</v>
      </c>
      <c r="P14" s="28">
        <v>0</v>
      </c>
      <c r="Q14" s="14">
        <f t="shared" si="0"/>
        <v>0</v>
      </c>
      <c r="R14" s="28">
        <v>0.33333333333333326</v>
      </c>
      <c r="S14" s="28">
        <v>5.235602094240838E-3</v>
      </c>
      <c r="T14" s="14">
        <f t="shared" si="1"/>
        <v>6.5299999999999985</v>
      </c>
      <c r="AE14" s="21"/>
    </row>
    <row r="15" spans="1:31" x14ac:dyDescent="0.2">
      <c r="A15" s="1" t="s">
        <v>14</v>
      </c>
      <c r="B15" s="14">
        <v>56.98</v>
      </c>
      <c r="C15" s="28">
        <v>0.27272727272727271</v>
      </c>
      <c r="D15" s="28">
        <v>1.5706806282722512E-2</v>
      </c>
      <c r="E15" s="14">
        <f t="shared" si="2"/>
        <v>15.539999999999997</v>
      </c>
      <c r="F15" s="28">
        <v>0</v>
      </c>
      <c r="G15" s="28">
        <v>0</v>
      </c>
      <c r="H15" s="14">
        <f t="shared" si="3"/>
        <v>0</v>
      </c>
      <c r="I15" s="28">
        <v>0</v>
      </c>
      <c r="J15" s="28">
        <v>0</v>
      </c>
      <c r="K15" s="14">
        <f t="shared" si="4"/>
        <v>0</v>
      </c>
      <c r="L15" s="28">
        <v>0</v>
      </c>
      <c r="M15" s="28">
        <v>0</v>
      </c>
      <c r="N15" s="14">
        <f t="shared" si="5"/>
        <v>0</v>
      </c>
      <c r="O15" s="28">
        <v>0</v>
      </c>
      <c r="P15" s="28">
        <v>0</v>
      </c>
      <c r="Q15" s="14">
        <f t="shared" si="0"/>
        <v>0</v>
      </c>
      <c r="R15" s="28">
        <v>0.72727272727272729</v>
      </c>
      <c r="S15" s="28">
        <v>4.1884816753926704E-2</v>
      </c>
      <c r="T15" s="14">
        <f t="shared" si="1"/>
        <v>41.44</v>
      </c>
      <c r="AE15" s="21"/>
    </row>
    <row r="16" spans="1:31" x14ac:dyDescent="0.2">
      <c r="A16" s="1" t="s">
        <v>15</v>
      </c>
      <c r="B16" s="14">
        <v>498.42</v>
      </c>
      <c r="C16" s="28">
        <v>0.17647058823529413</v>
      </c>
      <c r="D16" s="28">
        <v>1.5706806282722512E-2</v>
      </c>
      <c r="E16" s="14">
        <f t="shared" si="2"/>
        <v>87.956470588235305</v>
      </c>
      <c r="F16" s="28">
        <v>0.17647058823529413</v>
      </c>
      <c r="G16" s="28">
        <v>1.5706806282722512E-2</v>
      </c>
      <c r="H16" s="14">
        <f t="shared" si="3"/>
        <v>87.956470588235305</v>
      </c>
      <c r="I16" s="28">
        <v>0</v>
      </c>
      <c r="J16" s="28">
        <v>0</v>
      </c>
      <c r="K16" s="14">
        <f t="shared" si="4"/>
        <v>0</v>
      </c>
      <c r="L16" s="28">
        <v>0</v>
      </c>
      <c r="M16" s="28">
        <v>0</v>
      </c>
      <c r="N16" s="14">
        <f t="shared" si="5"/>
        <v>0</v>
      </c>
      <c r="O16" s="28">
        <v>0</v>
      </c>
      <c r="P16" s="28">
        <v>0</v>
      </c>
      <c r="Q16" s="14">
        <f t="shared" si="0"/>
        <v>0</v>
      </c>
      <c r="R16" s="28">
        <v>0.64705882352941169</v>
      </c>
      <c r="S16" s="28">
        <v>5.7591623036649213E-2</v>
      </c>
      <c r="T16" s="14">
        <f t="shared" si="1"/>
        <v>322.50705882352941</v>
      </c>
      <c r="AE16" s="21"/>
    </row>
    <row r="17" spans="1:31" x14ac:dyDescent="0.2">
      <c r="A17" s="1" t="s">
        <v>16</v>
      </c>
      <c r="B17" s="14">
        <v>271.98000000000013</v>
      </c>
      <c r="C17" s="28">
        <v>0.38888888888888895</v>
      </c>
      <c r="D17" s="28">
        <v>3.6649214659685861E-2</v>
      </c>
      <c r="E17" s="14">
        <f t="shared" si="2"/>
        <v>105.77000000000007</v>
      </c>
      <c r="F17" s="28">
        <v>5.5555555555555552E-2</v>
      </c>
      <c r="G17" s="28">
        <v>5.235602094240838E-3</v>
      </c>
      <c r="H17" s="14">
        <f t="shared" si="3"/>
        <v>15.110000000000007</v>
      </c>
      <c r="I17" s="28">
        <v>0</v>
      </c>
      <c r="J17" s="28">
        <v>0</v>
      </c>
      <c r="K17" s="14">
        <f t="shared" si="4"/>
        <v>0</v>
      </c>
      <c r="L17" s="28">
        <v>0</v>
      </c>
      <c r="M17" s="28">
        <v>0</v>
      </c>
      <c r="N17" s="14">
        <f t="shared" si="5"/>
        <v>0</v>
      </c>
      <c r="O17" s="28">
        <v>0</v>
      </c>
      <c r="P17" s="28">
        <v>0</v>
      </c>
      <c r="Q17" s="14">
        <f t="shared" si="0"/>
        <v>0</v>
      </c>
      <c r="R17" s="28">
        <v>0.55555555555555558</v>
      </c>
      <c r="S17" s="28">
        <v>5.2356020942408377E-2</v>
      </c>
      <c r="T17" s="14">
        <f t="shared" si="1"/>
        <v>151.10000000000008</v>
      </c>
      <c r="AE17" s="21"/>
    </row>
    <row r="18" spans="1:31" x14ac:dyDescent="0.2">
      <c r="B18" s="29">
        <f>SUM(B5:B17)</f>
        <v>2661.61</v>
      </c>
      <c r="D18" s="30">
        <f>SUM(D5:D17)</f>
        <v>0.27748691099476441</v>
      </c>
      <c r="E18" s="31"/>
      <c r="G18" s="30">
        <f>SUM(G5:G17)</f>
        <v>0.14659685863874344</v>
      </c>
      <c r="J18" s="30">
        <f>SUM(J5:J17)</f>
        <v>1.0471204188481676E-2</v>
      </c>
      <c r="M18" s="30">
        <f>SUM(M5:M17)</f>
        <v>1.0471204188481676E-2</v>
      </c>
      <c r="P18" s="30">
        <f>SUM(P5:P17)</f>
        <v>5.235602094240838E-3</v>
      </c>
      <c r="S18" s="30">
        <f>SUM(S5:S17)</f>
        <v>0.54973821989528793</v>
      </c>
    </row>
    <row r="22" spans="1:31" ht="15.75" customHeight="1" x14ac:dyDescent="0.2">
      <c r="A22" s="25" t="s">
        <v>137</v>
      </c>
      <c r="B22" s="26"/>
      <c r="C22" s="26"/>
      <c r="D22" s="26"/>
      <c r="E22" s="26"/>
      <c r="F22" s="27"/>
    </row>
    <row r="23" spans="1:31" ht="25.5" x14ac:dyDescent="0.2">
      <c r="A23" s="1" t="s">
        <v>0</v>
      </c>
      <c r="B23" s="1" t="s">
        <v>182</v>
      </c>
      <c r="C23" s="1" t="s">
        <v>128</v>
      </c>
      <c r="D23" s="1" t="s">
        <v>129</v>
      </c>
      <c r="E23" s="1" t="s">
        <v>140</v>
      </c>
      <c r="F23" s="1" t="s">
        <v>1</v>
      </c>
    </row>
    <row r="24" spans="1:31" x14ac:dyDescent="0.2">
      <c r="A24" s="1" t="s">
        <v>2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</row>
    <row r="25" spans="1:31" x14ac:dyDescent="0.2">
      <c r="A25" s="28">
        <f>D18</f>
        <v>0.27748691099476441</v>
      </c>
      <c r="B25" s="28">
        <f>G18</f>
        <v>0.14659685863874344</v>
      </c>
      <c r="C25" s="28">
        <f>J18</f>
        <v>1.0471204188481676E-2</v>
      </c>
      <c r="D25" s="28">
        <f>M18</f>
        <v>1.0471204188481676E-2</v>
      </c>
      <c r="E25" s="28">
        <f>P18</f>
        <v>5.235602094240838E-3</v>
      </c>
      <c r="F25" s="28">
        <f>S18</f>
        <v>0.54973821989528793</v>
      </c>
    </row>
    <row r="35" spans="1:11" ht="15.75" customHeight="1" x14ac:dyDescent="0.2">
      <c r="A35" s="2" t="s">
        <v>3</v>
      </c>
      <c r="B35" s="2" t="s">
        <v>127</v>
      </c>
      <c r="C35" s="25" t="s">
        <v>130</v>
      </c>
      <c r="D35" s="26"/>
      <c r="E35" s="26"/>
      <c r="F35" s="26"/>
      <c r="G35" s="26"/>
      <c r="H35" s="26"/>
      <c r="I35" s="26"/>
      <c r="J35" s="27"/>
      <c r="K35" s="21"/>
    </row>
    <row r="36" spans="1:11" ht="19.5" customHeight="1" x14ac:dyDescent="0.2">
      <c r="A36" s="3"/>
      <c r="B36" s="3"/>
      <c r="C36" s="25" t="s">
        <v>131</v>
      </c>
      <c r="D36" s="27"/>
      <c r="E36" s="25" t="s">
        <v>132</v>
      </c>
      <c r="F36" s="27"/>
      <c r="G36" s="25" t="s">
        <v>133</v>
      </c>
      <c r="H36" s="27"/>
      <c r="I36" s="25" t="s">
        <v>19</v>
      </c>
      <c r="J36" s="27"/>
      <c r="K36" s="21"/>
    </row>
    <row r="37" spans="1:11" ht="25.5" x14ac:dyDescent="0.2">
      <c r="A37" s="4"/>
      <c r="B37" s="4"/>
      <c r="C37" s="1" t="s">
        <v>2</v>
      </c>
      <c r="D37" s="1" t="s">
        <v>17</v>
      </c>
      <c r="E37" s="1" t="s">
        <v>2</v>
      </c>
      <c r="F37" s="1" t="s">
        <v>17</v>
      </c>
      <c r="G37" s="1" t="s">
        <v>2</v>
      </c>
      <c r="H37" s="1" t="s">
        <v>17</v>
      </c>
      <c r="I37" s="1" t="s">
        <v>2</v>
      </c>
      <c r="J37" s="1" t="s">
        <v>17</v>
      </c>
      <c r="K37" s="21"/>
    </row>
    <row r="38" spans="1:11" x14ac:dyDescent="0.2">
      <c r="A38" s="1" t="s">
        <v>4</v>
      </c>
      <c r="B38" s="14">
        <v>67.98</v>
      </c>
      <c r="C38" s="28">
        <v>0.4</v>
      </c>
      <c r="D38" s="28">
        <v>9.2825483175893297E-3</v>
      </c>
      <c r="E38" s="28">
        <v>0.4</v>
      </c>
      <c r="F38" s="28">
        <v>9.2825483175893297E-3</v>
      </c>
      <c r="G38" s="28">
        <v>0</v>
      </c>
      <c r="H38" s="28">
        <v>0</v>
      </c>
      <c r="I38" s="28">
        <v>0.2</v>
      </c>
      <c r="J38" s="28">
        <v>4.6412741587946648E-3</v>
      </c>
      <c r="K38" s="21"/>
    </row>
    <row r="39" spans="1:11" x14ac:dyDescent="0.2">
      <c r="A39" s="1" t="s">
        <v>181</v>
      </c>
      <c r="B39" s="14">
        <v>379.93999999999994</v>
      </c>
      <c r="C39" s="28">
        <v>0.50000000000000011</v>
      </c>
      <c r="D39" s="28">
        <v>7.0745635235996362E-2</v>
      </c>
      <c r="E39" s="28">
        <v>0.05</v>
      </c>
      <c r="F39" s="28">
        <v>7.0745635235996349E-3</v>
      </c>
      <c r="G39" s="28">
        <v>0</v>
      </c>
      <c r="H39" s="28">
        <v>0</v>
      </c>
      <c r="I39" s="28">
        <v>0.45000000000000007</v>
      </c>
      <c r="J39" s="28">
        <v>6.3671071712396721E-2</v>
      </c>
      <c r="K39" s="21"/>
    </row>
    <row r="40" spans="1:11" x14ac:dyDescent="0.2">
      <c r="A40" s="1" t="s">
        <v>6</v>
      </c>
      <c r="B40" s="14">
        <v>122</v>
      </c>
      <c r="C40" s="28">
        <v>0.5</v>
      </c>
      <c r="D40" s="28">
        <v>2.4988325126785046E-2</v>
      </c>
      <c r="E40" s="28">
        <v>0.375</v>
      </c>
      <c r="F40" s="28">
        <v>1.8741243845088785E-2</v>
      </c>
      <c r="G40" s="28">
        <v>0</v>
      </c>
      <c r="H40" s="28">
        <v>0</v>
      </c>
      <c r="I40" s="28">
        <v>0.125</v>
      </c>
      <c r="J40" s="28">
        <v>6.2470812816962616E-3</v>
      </c>
      <c r="K40" s="21"/>
    </row>
    <row r="41" spans="1:11" x14ac:dyDescent="0.2">
      <c r="A41" s="1" t="s">
        <v>7</v>
      </c>
      <c r="B41" s="14">
        <v>515.2600000000001</v>
      </c>
      <c r="C41" s="28">
        <v>0.53247389729384165</v>
      </c>
      <c r="D41" s="28">
        <v>0.10236610763823466</v>
      </c>
      <c r="E41" s="28">
        <v>0.24700617941615163</v>
      </c>
      <c r="F41" s="28">
        <v>4.7486010634375776E-2</v>
      </c>
      <c r="G41" s="28">
        <v>7.3066268911144233E-2</v>
      </c>
      <c r="H41" s="28">
        <v>1.4046715878646872E-2</v>
      </c>
      <c r="I41" s="28">
        <v>0.1474536543788621</v>
      </c>
      <c r="J41" s="28">
        <v>2.8347411455303693E-2</v>
      </c>
      <c r="K41" s="21"/>
    </row>
    <row r="42" spans="1:11" x14ac:dyDescent="0.2">
      <c r="A42" s="1" t="s">
        <v>8</v>
      </c>
      <c r="B42" s="14">
        <v>122.5</v>
      </c>
      <c r="C42" s="28">
        <v>0.91592920353982299</v>
      </c>
      <c r="D42" s="28">
        <v>4.2398223780692662E-2</v>
      </c>
      <c r="E42" s="28">
        <v>8.4070796460176997E-2</v>
      </c>
      <c r="F42" s="28">
        <v>3.8916244049911138E-3</v>
      </c>
      <c r="G42" s="28">
        <v>0</v>
      </c>
      <c r="H42" s="28">
        <v>0</v>
      </c>
      <c r="I42" s="28">
        <v>0</v>
      </c>
      <c r="J42" s="28">
        <v>0</v>
      </c>
      <c r="K42" s="21"/>
    </row>
    <row r="43" spans="1:11" x14ac:dyDescent="0.2">
      <c r="A43" s="1" t="s">
        <v>9</v>
      </c>
      <c r="B43" s="14">
        <v>301.47000000000003</v>
      </c>
      <c r="C43" s="28">
        <v>0.72458489555436534</v>
      </c>
      <c r="D43" s="28">
        <v>8.3125097290610198E-2</v>
      </c>
      <c r="E43" s="28">
        <v>0.22185324049276911</v>
      </c>
      <c r="F43" s="28">
        <v>2.5451223608641885E-2</v>
      </c>
      <c r="G43" s="28">
        <v>0</v>
      </c>
      <c r="H43" s="28">
        <v>0</v>
      </c>
      <c r="I43" s="28">
        <v>5.3561863952865545E-2</v>
      </c>
      <c r="J43" s="28">
        <v>6.1446701131438637E-3</v>
      </c>
      <c r="K43" s="21"/>
    </row>
    <row r="44" spans="1:11" x14ac:dyDescent="0.2">
      <c r="A44" s="1" t="s">
        <v>10</v>
      </c>
      <c r="B44" s="14">
        <v>24.990000000000002</v>
      </c>
      <c r="C44" s="28">
        <v>0.66666666666666652</v>
      </c>
      <c r="D44" s="28">
        <v>6.8246802723317852E-3</v>
      </c>
      <c r="E44" s="28">
        <v>0.33333333333333326</v>
      </c>
      <c r="F44" s="28">
        <v>3.4123401361658926E-3</v>
      </c>
      <c r="G44" s="28">
        <v>0</v>
      </c>
      <c r="H44" s="28">
        <v>0</v>
      </c>
      <c r="I44" s="28">
        <v>0</v>
      </c>
      <c r="J44" s="28">
        <v>0</v>
      </c>
      <c r="K44" s="21"/>
    </row>
    <row r="45" spans="1:11" x14ac:dyDescent="0.2">
      <c r="A45" s="1" t="s">
        <v>18</v>
      </c>
      <c r="B45" s="14">
        <v>129.96</v>
      </c>
      <c r="C45" s="28">
        <v>0.71048710601719189</v>
      </c>
      <c r="D45" s="28">
        <v>2.5393873354252541E-2</v>
      </c>
      <c r="E45" s="28">
        <v>0.2</v>
      </c>
      <c r="F45" s="28">
        <v>7.1482995649573607E-3</v>
      </c>
      <c r="G45" s="28">
        <v>0</v>
      </c>
      <c r="H45" s="28">
        <v>0</v>
      </c>
      <c r="I45" s="28">
        <v>8.9512893982808012E-2</v>
      </c>
      <c r="J45" s="28">
        <v>3.199324905576905E-3</v>
      </c>
      <c r="K45" s="21"/>
    </row>
    <row r="46" spans="1:11" x14ac:dyDescent="0.2">
      <c r="A46" s="1" t="s">
        <v>12</v>
      </c>
      <c r="B46" s="14">
        <v>150.54000000000002</v>
      </c>
      <c r="C46" s="28">
        <v>0.54545454545454553</v>
      </c>
      <c r="D46" s="28">
        <v>2.8462111964082378E-2</v>
      </c>
      <c r="E46" s="28">
        <v>0.18181818181818182</v>
      </c>
      <c r="F46" s="28">
        <v>9.4873706546941255E-3</v>
      </c>
      <c r="G46" s="28">
        <v>0</v>
      </c>
      <c r="H46" s="28">
        <v>0</v>
      </c>
      <c r="I46" s="28">
        <v>0.27272727272727276</v>
      </c>
      <c r="J46" s="28">
        <v>1.4231055982041189E-2</v>
      </c>
      <c r="K46" s="21"/>
    </row>
    <row r="47" spans="1:11" x14ac:dyDescent="0.2">
      <c r="A47" s="1" t="s">
        <v>13</v>
      </c>
      <c r="B47" s="14">
        <v>19.59</v>
      </c>
      <c r="C47" s="28">
        <v>0.66666666666666674</v>
      </c>
      <c r="D47" s="28">
        <v>5.3499594451772567E-3</v>
      </c>
      <c r="E47" s="28">
        <v>0.33333333333333337</v>
      </c>
      <c r="F47" s="28">
        <v>2.6749797225886283E-3</v>
      </c>
      <c r="G47" s="28">
        <v>0</v>
      </c>
      <c r="H47" s="28">
        <v>0</v>
      </c>
      <c r="I47" s="28">
        <v>0</v>
      </c>
      <c r="J47" s="28">
        <v>0</v>
      </c>
      <c r="K47" s="21"/>
    </row>
    <row r="48" spans="1:11" x14ac:dyDescent="0.2">
      <c r="A48" s="1" t="s">
        <v>14</v>
      </c>
      <c r="B48" s="14">
        <v>56.98</v>
      </c>
      <c r="C48" s="28">
        <v>0.7</v>
      </c>
      <c r="D48" s="28">
        <v>1.4853715886839767E-2</v>
      </c>
      <c r="E48" s="28">
        <v>0.3</v>
      </c>
      <c r="F48" s="28">
        <v>6.365878237217043E-3</v>
      </c>
      <c r="G48" s="28">
        <v>0</v>
      </c>
      <c r="H48" s="28">
        <v>0</v>
      </c>
      <c r="I48" s="28">
        <v>0</v>
      </c>
      <c r="J48" s="28">
        <v>0</v>
      </c>
      <c r="K48" s="21"/>
    </row>
    <row r="49" spans="1:11" x14ac:dyDescent="0.2">
      <c r="A49" s="1" t="s">
        <v>15</v>
      </c>
      <c r="B49" s="14">
        <v>498.42</v>
      </c>
      <c r="C49" s="28">
        <v>0.71899519369017784</v>
      </c>
      <c r="D49" s="28">
        <v>0.1433961182070673</v>
      </c>
      <c r="E49" s="28">
        <v>8.5753604732366609E-2</v>
      </c>
      <c r="F49" s="28">
        <v>1.7102665148250422E-2</v>
      </c>
      <c r="G49" s="28">
        <v>0</v>
      </c>
      <c r="H49" s="28">
        <v>0</v>
      </c>
      <c r="I49" s="28">
        <v>0.19525120157745554</v>
      </c>
      <c r="J49" s="28">
        <v>3.8940822730363714E-2</v>
      </c>
      <c r="K49" s="21"/>
    </row>
    <row r="50" spans="1:11" x14ac:dyDescent="0.2">
      <c r="A50" s="1" t="s">
        <v>16</v>
      </c>
      <c r="B50" s="14">
        <v>271.98000000000013</v>
      </c>
      <c r="C50" s="28">
        <v>0.64705882352941158</v>
      </c>
      <c r="D50" s="28">
        <v>6.8087041300376128E-2</v>
      </c>
      <c r="E50" s="28">
        <v>0.29411764705882337</v>
      </c>
      <c r="F50" s="28">
        <v>3.0948655136534595E-2</v>
      </c>
      <c r="G50" s="28">
        <v>0</v>
      </c>
      <c r="H50" s="28">
        <v>0</v>
      </c>
      <c r="I50" s="28">
        <v>5.8823529411764677E-2</v>
      </c>
      <c r="J50" s="28">
        <v>6.1897310273069184E-3</v>
      </c>
      <c r="K50" s="21"/>
    </row>
    <row r="51" spans="1:11" x14ac:dyDescent="0.2">
      <c r="B51" s="29">
        <f>SUM(B38:B50)</f>
        <v>2661.61</v>
      </c>
      <c r="D51" s="30">
        <f>SUM(D38:D50)</f>
        <v>0.62527343782003542</v>
      </c>
      <c r="E51" s="32"/>
      <c r="F51" s="30">
        <f>SUM(F38:F50)</f>
        <v>0.1890674029346946</v>
      </c>
      <c r="G51" s="32"/>
      <c r="H51" s="30">
        <f>SUM(H38:H50)</f>
        <v>1.4046715878646872E-2</v>
      </c>
      <c r="I51" s="32"/>
      <c r="J51" s="30">
        <f>SUM(J38:J50)</f>
        <v>0.1716124433666239</v>
      </c>
    </row>
    <row r="55" spans="1:11" ht="15.75" customHeight="1" x14ac:dyDescent="0.2">
      <c r="A55" s="25" t="s">
        <v>130</v>
      </c>
      <c r="B55" s="26"/>
      <c r="C55" s="26"/>
      <c r="D55" s="27"/>
    </row>
    <row r="56" spans="1:11" ht="15" customHeight="1" x14ac:dyDescent="0.2">
      <c r="A56" s="1" t="s">
        <v>131</v>
      </c>
      <c r="B56" s="1" t="s">
        <v>132</v>
      </c>
      <c r="C56" s="1" t="s">
        <v>133</v>
      </c>
      <c r="D56" s="1" t="s">
        <v>20</v>
      </c>
    </row>
    <row r="57" spans="1:11" x14ac:dyDescent="0.2">
      <c r="A57" s="1" t="s">
        <v>2</v>
      </c>
      <c r="B57" s="1" t="s">
        <v>2</v>
      </c>
      <c r="C57" s="1" t="s">
        <v>2</v>
      </c>
      <c r="D57" s="1" t="s">
        <v>2</v>
      </c>
    </row>
    <row r="58" spans="1:11" x14ac:dyDescent="0.2">
      <c r="A58" s="28">
        <f>D51</f>
        <v>0.62527343782003542</v>
      </c>
      <c r="B58" s="28">
        <f>F51</f>
        <v>0.1890674029346946</v>
      </c>
      <c r="C58" s="28">
        <f>H51</f>
        <v>1.4046715878646872E-2</v>
      </c>
      <c r="D58" s="28">
        <f>J51</f>
        <v>0.1716124433666239</v>
      </c>
    </row>
    <row r="70" spans="1:16" ht="15.75" customHeight="1" x14ac:dyDescent="0.2">
      <c r="A70" s="2" t="s">
        <v>3</v>
      </c>
      <c r="B70" s="25" t="s">
        <v>134</v>
      </c>
      <c r="C70" s="26"/>
      <c r="D70" s="26"/>
      <c r="E70" s="26"/>
      <c r="F70" s="26"/>
      <c r="G70" s="27"/>
      <c r="H70" s="22"/>
      <c r="P70" s="21"/>
    </row>
    <row r="71" spans="1:16" ht="33" customHeight="1" x14ac:dyDescent="0.2">
      <c r="A71" s="4"/>
      <c r="B71" s="1" t="s">
        <v>53</v>
      </c>
      <c r="C71" s="1" t="s">
        <v>54</v>
      </c>
      <c r="D71" s="1" t="s">
        <v>55</v>
      </c>
      <c r="E71" s="1" t="s">
        <v>56</v>
      </c>
      <c r="F71" s="1" t="s">
        <v>52</v>
      </c>
      <c r="G71" s="1" t="s">
        <v>57</v>
      </c>
      <c r="H71" s="22"/>
      <c r="P71" s="21"/>
    </row>
    <row r="72" spans="1:16" ht="15.75" customHeight="1" x14ac:dyDescent="0.2">
      <c r="A72" s="1" t="s">
        <v>4</v>
      </c>
      <c r="B72" s="14">
        <v>46.6</v>
      </c>
      <c r="C72" s="14">
        <v>3</v>
      </c>
      <c r="D72" s="14">
        <v>160</v>
      </c>
      <c r="E72" s="14">
        <v>61.210939247473988</v>
      </c>
      <c r="F72" s="14">
        <v>67.98</v>
      </c>
      <c r="G72" s="14">
        <v>56.65</v>
      </c>
      <c r="H72" s="22"/>
      <c r="I72" s="25" t="s">
        <v>134</v>
      </c>
      <c r="J72" s="26"/>
      <c r="K72" s="26"/>
      <c r="L72" s="26"/>
      <c r="M72" s="26"/>
      <c r="N72" s="27"/>
      <c r="O72" s="22"/>
      <c r="P72" s="21"/>
    </row>
    <row r="73" spans="1:16" ht="25.5" x14ac:dyDescent="0.2">
      <c r="A73" s="1" t="s">
        <v>181</v>
      </c>
      <c r="B73" s="14">
        <v>10.611111111111111</v>
      </c>
      <c r="C73" s="14">
        <v>2</v>
      </c>
      <c r="D73" s="14">
        <v>52</v>
      </c>
      <c r="E73" s="14">
        <v>13.947404826984993</v>
      </c>
      <c r="F73" s="14">
        <v>379.93999999999994</v>
      </c>
      <c r="G73" s="14">
        <v>310.86</v>
      </c>
      <c r="H73" s="22"/>
      <c r="I73" s="1" t="s">
        <v>53</v>
      </c>
      <c r="J73" s="1" t="s">
        <v>54</v>
      </c>
      <c r="K73" s="1" t="s">
        <v>55</v>
      </c>
      <c r="L73" s="1" t="s">
        <v>56</v>
      </c>
      <c r="M73" s="1" t="s">
        <v>52</v>
      </c>
      <c r="N73" s="1" t="s">
        <v>57</v>
      </c>
      <c r="O73" s="22"/>
      <c r="P73" s="21"/>
    </row>
    <row r="74" spans="1:16" x14ac:dyDescent="0.2">
      <c r="A74" s="1" t="s">
        <v>6</v>
      </c>
      <c r="B74" s="14">
        <v>13.5</v>
      </c>
      <c r="C74" s="14">
        <v>3</v>
      </c>
      <c r="D74" s="14">
        <v>30</v>
      </c>
      <c r="E74" s="14">
        <v>10.555246237795492</v>
      </c>
      <c r="F74" s="14">
        <v>122</v>
      </c>
      <c r="G74" s="14">
        <v>122</v>
      </c>
      <c r="H74" s="22"/>
      <c r="I74" s="14">
        <v>11.997390432950892</v>
      </c>
      <c r="J74" s="14">
        <v>1</v>
      </c>
      <c r="K74" s="14">
        <v>210</v>
      </c>
      <c r="L74" s="14">
        <v>22.217826258443296</v>
      </c>
      <c r="M74" s="14">
        <v>2661.6099999999979</v>
      </c>
      <c r="N74" s="14">
        <v>2444.8499999999981</v>
      </c>
      <c r="O74" s="22"/>
      <c r="P74" s="21"/>
    </row>
    <row r="75" spans="1:16" ht="15.75" customHeight="1" x14ac:dyDescent="0.2">
      <c r="A75" s="1" t="s">
        <v>7</v>
      </c>
      <c r="B75" s="14">
        <v>8.787886023559377</v>
      </c>
      <c r="C75" s="14">
        <v>1</v>
      </c>
      <c r="D75" s="14">
        <v>91</v>
      </c>
      <c r="E75" s="14">
        <v>13.796289500290223</v>
      </c>
      <c r="F75" s="14">
        <v>515.2600000000001</v>
      </c>
      <c r="G75" s="14">
        <v>502.56000000000012</v>
      </c>
      <c r="H75" s="22"/>
    </row>
    <row r="76" spans="1:16" x14ac:dyDescent="0.2">
      <c r="A76" s="1" t="s">
        <v>8</v>
      </c>
      <c r="B76" s="14">
        <v>15.431415929203542</v>
      </c>
      <c r="C76" s="14">
        <v>1</v>
      </c>
      <c r="D76" s="14">
        <v>62</v>
      </c>
      <c r="E76" s="14">
        <v>17.489848707140737</v>
      </c>
      <c r="F76" s="14">
        <v>122.5</v>
      </c>
      <c r="G76" s="14">
        <v>113</v>
      </c>
      <c r="H76" s="22"/>
      <c r="P76" s="21"/>
    </row>
    <row r="77" spans="1:16" x14ac:dyDescent="0.2">
      <c r="A77" s="1" t="s">
        <v>9</v>
      </c>
      <c r="B77" s="14">
        <v>12.969151159319336</v>
      </c>
      <c r="C77" s="14">
        <v>1</v>
      </c>
      <c r="D77" s="14">
        <v>54</v>
      </c>
      <c r="E77" s="14">
        <v>15.036735516807999</v>
      </c>
      <c r="F77" s="14">
        <v>301.47000000000003</v>
      </c>
      <c r="G77" s="14">
        <v>301.47000000000003</v>
      </c>
      <c r="H77" s="22"/>
      <c r="P77" s="21"/>
    </row>
    <row r="78" spans="1:16" x14ac:dyDescent="0.2">
      <c r="A78" s="1" t="s">
        <v>10</v>
      </c>
      <c r="B78" s="14">
        <v>46.666666666666671</v>
      </c>
      <c r="C78" s="14">
        <v>4</v>
      </c>
      <c r="D78" s="14">
        <v>85</v>
      </c>
      <c r="E78" s="14">
        <v>33.894863149901262</v>
      </c>
      <c r="F78" s="14">
        <v>24.990000000000002</v>
      </c>
      <c r="G78" s="14">
        <v>24.990000000000002</v>
      </c>
      <c r="H78" s="22"/>
      <c r="P78" s="21"/>
    </row>
    <row r="79" spans="1:16" x14ac:dyDescent="0.2">
      <c r="A79" s="1" t="s">
        <v>18</v>
      </c>
      <c r="B79" s="14">
        <v>11.437750076946751</v>
      </c>
      <c r="C79" s="14">
        <v>1</v>
      </c>
      <c r="D79" s="14">
        <v>65</v>
      </c>
      <c r="E79" s="14">
        <v>16.768171506393394</v>
      </c>
      <c r="F79" s="14">
        <v>129.96</v>
      </c>
      <c r="G79" s="14">
        <v>129.96</v>
      </c>
      <c r="H79" s="22"/>
      <c r="P79" s="21"/>
    </row>
    <row r="80" spans="1:16" x14ac:dyDescent="0.2">
      <c r="A80" s="1" t="s">
        <v>12</v>
      </c>
      <c r="B80" s="14">
        <v>15.923076923076927</v>
      </c>
      <c r="C80" s="14">
        <v>1</v>
      </c>
      <c r="D80" s="14">
        <v>70</v>
      </c>
      <c r="E80" s="14">
        <v>18.850851855904395</v>
      </c>
      <c r="F80" s="14">
        <v>150.54000000000002</v>
      </c>
      <c r="G80" s="14">
        <v>150.54000000000002</v>
      </c>
      <c r="H80" s="22"/>
      <c r="P80" s="21"/>
    </row>
    <row r="81" spans="1:16" x14ac:dyDescent="0.2">
      <c r="A81" s="1" t="s">
        <v>13</v>
      </c>
      <c r="B81" s="14">
        <v>73.333333333333343</v>
      </c>
      <c r="C81" s="14">
        <v>1</v>
      </c>
      <c r="D81" s="14">
        <v>210</v>
      </c>
      <c r="E81" s="14">
        <v>99.2597109995843</v>
      </c>
      <c r="F81" s="14">
        <v>19.59</v>
      </c>
      <c r="G81" s="14">
        <v>19.59</v>
      </c>
      <c r="H81" s="22"/>
      <c r="P81" s="21"/>
    </row>
    <row r="82" spans="1:16" x14ac:dyDescent="0.2">
      <c r="A82" s="1" t="s">
        <v>14</v>
      </c>
      <c r="B82" s="14">
        <v>9.8749999999999982</v>
      </c>
      <c r="C82" s="14">
        <v>2</v>
      </c>
      <c r="D82" s="14">
        <v>32</v>
      </c>
      <c r="E82" s="14">
        <v>10.765980806687811</v>
      </c>
      <c r="F82" s="14">
        <v>56.98</v>
      </c>
      <c r="G82" s="14">
        <v>41.44</v>
      </c>
      <c r="H82" s="22"/>
      <c r="P82" s="21"/>
    </row>
    <row r="83" spans="1:16" x14ac:dyDescent="0.2">
      <c r="A83" s="1" t="s">
        <v>15</v>
      </c>
      <c r="B83" s="14">
        <v>2.1996288441145277</v>
      </c>
      <c r="C83" s="14">
        <v>1</v>
      </c>
      <c r="D83" s="14">
        <v>17</v>
      </c>
      <c r="E83" s="14">
        <v>2.7492025158997713</v>
      </c>
      <c r="F83" s="14">
        <v>498.42</v>
      </c>
      <c r="G83" s="14">
        <v>414.92</v>
      </c>
      <c r="H83" s="22"/>
      <c r="P83" s="21"/>
    </row>
    <row r="84" spans="1:16" x14ac:dyDescent="0.2">
      <c r="A84" s="1" t="s">
        <v>16</v>
      </c>
      <c r="B84" s="14">
        <v>15.058823529411764</v>
      </c>
      <c r="C84" s="14">
        <v>1</v>
      </c>
      <c r="D84" s="14">
        <v>100</v>
      </c>
      <c r="E84" s="14">
        <v>27.569424490739344</v>
      </c>
      <c r="F84" s="14">
        <v>271.98000000000013</v>
      </c>
      <c r="G84" s="14">
        <v>256.87000000000012</v>
      </c>
      <c r="H84" s="22"/>
      <c r="P84" s="21"/>
    </row>
    <row r="88" spans="1:16" ht="15.75" customHeight="1" x14ac:dyDescent="0.2">
      <c r="A88" s="2" t="s">
        <v>3</v>
      </c>
      <c r="B88" s="25" t="s">
        <v>112</v>
      </c>
      <c r="C88" s="26"/>
      <c r="D88" s="26"/>
      <c r="E88" s="26"/>
      <c r="F88" s="26"/>
      <c r="G88" s="26"/>
      <c r="H88" s="26"/>
      <c r="I88" s="27"/>
      <c r="J88" s="22"/>
      <c r="L88" s="21"/>
    </row>
    <row r="89" spans="1:16" ht="15.75" customHeight="1" x14ac:dyDescent="0.2">
      <c r="A89" s="3"/>
      <c r="B89" s="25" t="s">
        <v>113</v>
      </c>
      <c r="C89" s="27"/>
      <c r="D89" s="25" t="s">
        <v>114</v>
      </c>
      <c r="E89" s="27"/>
      <c r="F89" s="25" t="s">
        <v>115</v>
      </c>
      <c r="G89" s="27"/>
      <c r="H89" s="25" t="s">
        <v>19</v>
      </c>
      <c r="I89" s="27"/>
      <c r="J89" s="22"/>
      <c r="L89" s="21"/>
    </row>
    <row r="90" spans="1:16" ht="25.5" x14ac:dyDescent="0.2">
      <c r="A90" s="4"/>
      <c r="B90" s="1" t="s">
        <v>2</v>
      </c>
      <c r="C90" s="1" t="s">
        <v>17</v>
      </c>
      <c r="D90" s="1" t="s">
        <v>2</v>
      </c>
      <c r="E90" s="1" t="s">
        <v>17</v>
      </c>
      <c r="F90" s="1" t="s">
        <v>2</v>
      </c>
      <c r="G90" s="1" t="s">
        <v>17</v>
      </c>
      <c r="H90" s="1" t="s">
        <v>2</v>
      </c>
      <c r="I90" s="1" t="s">
        <v>17</v>
      </c>
      <c r="J90" s="22"/>
      <c r="L90" s="21"/>
    </row>
    <row r="91" spans="1:16" x14ac:dyDescent="0.2">
      <c r="A91" s="1" t="s">
        <v>4</v>
      </c>
      <c r="B91" s="28">
        <v>0.33333333333333326</v>
      </c>
      <c r="C91" s="28">
        <v>8.8831392841742206E-3</v>
      </c>
      <c r="D91" s="28">
        <v>0</v>
      </c>
      <c r="E91" s="28">
        <v>0</v>
      </c>
      <c r="F91" s="28">
        <v>0.66666666666666652</v>
      </c>
      <c r="G91" s="28">
        <v>1.7766278568348441E-2</v>
      </c>
      <c r="H91" s="28">
        <v>0</v>
      </c>
      <c r="I91" s="28">
        <v>0</v>
      </c>
      <c r="J91" s="22"/>
      <c r="L91" s="21"/>
    </row>
    <row r="92" spans="1:16" x14ac:dyDescent="0.2">
      <c r="A92" s="1" t="s">
        <v>5</v>
      </c>
      <c r="B92" s="28">
        <v>0.50000000000000011</v>
      </c>
      <c r="C92" s="28">
        <v>7.4471755066839229E-2</v>
      </c>
      <c r="D92" s="28">
        <v>0</v>
      </c>
      <c r="E92" s="28">
        <v>0</v>
      </c>
      <c r="F92" s="28">
        <v>0.4545454545454547</v>
      </c>
      <c r="G92" s="28">
        <v>6.7701595515308383E-2</v>
      </c>
      <c r="H92" s="28">
        <v>4.5454545454545456E-2</v>
      </c>
      <c r="I92" s="28">
        <v>6.7701595515308379E-3</v>
      </c>
      <c r="J92" s="22"/>
      <c r="L92" s="21"/>
    </row>
    <row r="93" spans="1:16" x14ac:dyDescent="0.2">
      <c r="A93" s="1" t="s">
        <v>6</v>
      </c>
      <c r="B93" s="28">
        <v>0.16666666666666663</v>
      </c>
      <c r="C93" s="28">
        <v>5.9782821749186608E-3</v>
      </c>
      <c r="D93" s="28">
        <v>0.16666666666666663</v>
      </c>
      <c r="E93" s="28">
        <v>5.9782821749186608E-3</v>
      </c>
      <c r="F93" s="28">
        <v>0.5</v>
      </c>
      <c r="G93" s="28">
        <v>1.7934846524755983E-2</v>
      </c>
      <c r="H93" s="28">
        <v>0.16666666666666663</v>
      </c>
      <c r="I93" s="28">
        <v>5.9782821749186608E-3</v>
      </c>
      <c r="J93" s="22"/>
      <c r="L93" s="21"/>
    </row>
    <row r="94" spans="1:16" x14ac:dyDescent="0.2">
      <c r="A94" s="1" t="s">
        <v>7</v>
      </c>
      <c r="B94" s="28">
        <v>0.38677560843069514</v>
      </c>
      <c r="C94" s="28">
        <v>7.8125367517346889E-2</v>
      </c>
      <c r="D94" s="28">
        <v>3.0178938788184603E-2</v>
      </c>
      <c r="E94" s="28">
        <v>6.0958877259006681E-3</v>
      </c>
      <c r="F94" s="28">
        <v>0.58304545278112008</v>
      </c>
      <c r="G94" s="28">
        <v>0.11777019875338127</v>
      </c>
      <c r="H94" s="28">
        <v>0</v>
      </c>
      <c r="I94" s="28">
        <v>0</v>
      </c>
      <c r="J94" s="22"/>
      <c r="L94" s="21"/>
    </row>
    <row r="95" spans="1:16" x14ac:dyDescent="0.2">
      <c r="A95" s="1" t="s">
        <v>8</v>
      </c>
      <c r="B95" s="28">
        <v>0.76734693877551019</v>
      </c>
      <c r="C95" s="28">
        <v>3.6849739307695355E-2</v>
      </c>
      <c r="D95" s="28">
        <v>0</v>
      </c>
      <c r="E95" s="28">
        <v>0</v>
      </c>
      <c r="F95" s="28">
        <v>0.23265306122448981</v>
      </c>
      <c r="G95" s="28">
        <v>1.1172527343290613E-2</v>
      </c>
      <c r="H95" s="28">
        <v>0</v>
      </c>
      <c r="I95" s="28">
        <v>0</v>
      </c>
      <c r="J95" s="22"/>
      <c r="L95" s="21"/>
    </row>
    <row r="96" spans="1:16" x14ac:dyDescent="0.2">
      <c r="A96" s="1" t="s">
        <v>9</v>
      </c>
      <c r="B96" s="28">
        <v>0.62334560652801274</v>
      </c>
      <c r="C96" s="28">
        <v>7.3668117135128844E-2</v>
      </c>
      <c r="D96" s="28">
        <v>0</v>
      </c>
      <c r="E96" s="28">
        <v>0</v>
      </c>
      <c r="F96" s="28">
        <v>0.37665439347198726</v>
      </c>
      <c r="G96" s="28">
        <v>4.4513701046689447E-2</v>
      </c>
      <c r="H96" s="28">
        <v>0</v>
      </c>
      <c r="I96" s="28">
        <v>0</v>
      </c>
      <c r="J96" s="22"/>
      <c r="L96" s="21"/>
    </row>
    <row r="97" spans="1:12" x14ac:dyDescent="0.2">
      <c r="A97" s="1" t="s">
        <v>10</v>
      </c>
      <c r="B97" s="28">
        <v>0.33333333333333326</v>
      </c>
      <c r="C97" s="28">
        <v>3.265514132267046E-3</v>
      </c>
      <c r="D97" s="28">
        <v>0</v>
      </c>
      <c r="E97" s="28">
        <v>0</v>
      </c>
      <c r="F97" s="28">
        <v>0.66666666666666652</v>
      </c>
      <c r="G97" s="28">
        <v>6.531028264534092E-3</v>
      </c>
      <c r="H97" s="28">
        <v>0</v>
      </c>
      <c r="I97" s="28">
        <v>0</v>
      </c>
      <c r="J97" s="22"/>
      <c r="L97" s="21"/>
    </row>
    <row r="98" spans="1:12" x14ac:dyDescent="0.2">
      <c r="A98" s="1" t="s">
        <v>18</v>
      </c>
      <c r="B98" s="28">
        <v>0.42857142857142855</v>
      </c>
      <c r="C98" s="28">
        <v>2.0522168646360125E-2</v>
      </c>
      <c r="D98" s="28">
        <v>0</v>
      </c>
      <c r="E98" s="28">
        <v>0</v>
      </c>
      <c r="F98" s="28">
        <v>0.57142857142857151</v>
      </c>
      <c r="G98" s="28">
        <v>2.736289152848017E-2</v>
      </c>
      <c r="H98" s="28">
        <v>0</v>
      </c>
      <c r="I98" s="28">
        <v>0</v>
      </c>
      <c r="J98" s="22"/>
      <c r="L98" s="21"/>
    </row>
    <row r="99" spans="1:12" x14ac:dyDescent="0.2">
      <c r="A99" s="1" t="s">
        <v>12</v>
      </c>
      <c r="B99" s="28">
        <v>0.46153846153846151</v>
      </c>
      <c r="C99" s="28">
        <v>2.7237445607432697E-2</v>
      </c>
      <c r="D99" s="28">
        <v>0</v>
      </c>
      <c r="E99" s="28">
        <v>0</v>
      </c>
      <c r="F99" s="28">
        <v>0.53846153846153844</v>
      </c>
      <c r="G99" s="28">
        <v>3.1777019875338146E-2</v>
      </c>
      <c r="H99" s="28">
        <v>0</v>
      </c>
      <c r="I99" s="28">
        <v>0</v>
      </c>
      <c r="J99" s="22"/>
      <c r="L99" s="21"/>
    </row>
    <row r="100" spans="1:12" x14ac:dyDescent="0.2">
      <c r="A100" s="1" t="s">
        <v>13</v>
      </c>
      <c r="B100" s="28">
        <v>0</v>
      </c>
      <c r="C100" s="28">
        <v>0</v>
      </c>
      <c r="D100" s="28">
        <v>0</v>
      </c>
      <c r="E100" s="28">
        <v>0</v>
      </c>
      <c r="F100" s="28">
        <v>0.66666666666666674</v>
      </c>
      <c r="G100" s="28">
        <v>5.1197616527500142E-3</v>
      </c>
      <c r="H100" s="28">
        <v>0.33333333333333337</v>
      </c>
      <c r="I100" s="28">
        <v>2.5598808263750071E-3</v>
      </c>
      <c r="J100" s="22"/>
      <c r="L100" s="21"/>
    </row>
    <row r="101" spans="1:12" x14ac:dyDescent="0.2">
      <c r="A101" s="1" t="s">
        <v>14</v>
      </c>
      <c r="B101" s="28">
        <v>0.25</v>
      </c>
      <c r="C101" s="28">
        <v>4.0613116939119563E-3</v>
      </c>
      <c r="D101" s="28">
        <v>0</v>
      </c>
      <c r="E101" s="28">
        <v>0</v>
      </c>
      <c r="F101" s="28">
        <v>0.25</v>
      </c>
      <c r="G101" s="28">
        <v>4.0613116939119563E-3</v>
      </c>
      <c r="H101" s="28">
        <v>0.5</v>
      </c>
      <c r="I101" s="28">
        <v>8.1226233878239126E-3</v>
      </c>
      <c r="J101" s="22"/>
      <c r="L101" s="21"/>
    </row>
    <row r="102" spans="1:12" x14ac:dyDescent="0.2">
      <c r="A102" s="1" t="s">
        <v>15</v>
      </c>
      <c r="B102" s="28">
        <v>0.5836818709352487</v>
      </c>
      <c r="C102" s="28">
        <v>0.10449253204751274</v>
      </c>
      <c r="D102" s="28">
        <v>9.1422690345325949E-2</v>
      </c>
      <c r="E102" s="28">
        <v>1.6366772511662565E-2</v>
      </c>
      <c r="F102" s="28">
        <v>0.14205005802877352</v>
      </c>
      <c r="G102" s="28">
        <v>2.543024030734253E-2</v>
      </c>
      <c r="H102" s="28">
        <v>0.1828453806906519</v>
      </c>
      <c r="I102" s="28">
        <v>3.2733545023325129E-2</v>
      </c>
      <c r="J102" s="22"/>
      <c r="L102" s="21"/>
    </row>
    <row r="103" spans="1:12" x14ac:dyDescent="0.2">
      <c r="A103" s="1" t="s">
        <v>16</v>
      </c>
      <c r="B103" s="28">
        <v>0.47058823529411742</v>
      </c>
      <c r="C103" s="28">
        <v>4.7387196675683134E-2</v>
      </c>
      <c r="D103" s="28">
        <v>0</v>
      </c>
      <c r="E103" s="28">
        <v>0</v>
      </c>
      <c r="F103" s="28">
        <v>0.47058823529411742</v>
      </c>
      <c r="G103" s="28">
        <v>4.7387196675683134E-2</v>
      </c>
      <c r="H103" s="28">
        <v>5.8823529411764677E-2</v>
      </c>
      <c r="I103" s="28">
        <v>5.9233995844603917E-3</v>
      </c>
      <c r="J103" s="22"/>
      <c r="L103" s="21"/>
    </row>
    <row r="104" spans="1:12" x14ac:dyDescent="0.2">
      <c r="C104" s="30">
        <f>SUM(C91:C103)</f>
        <v>0.48494256928927093</v>
      </c>
      <c r="D104" s="31"/>
      <c r="E104" s="30">
        <f>SUM(E91:E103)</f>
        <v>2.8440942412481893E-2</v>
      </c>
      <c r="F104" s="31"/>
      <c r="G104" s="30">
        <f>SUM(G91:G103)</f>
        <v>0.42452859774981416</v>
      </c>
      <c r="H104" s="31"/>
      <c r="I104" s="30">
        <f>SUM(I91:I103)</f>
        <v>6.2087890548433944E-2</v>
      </c>
      <c r="J104" s="31"/>
      <c r="L104" s="31"/>
    </row>
    <row r="107" spans="1:12" ht="15.75" customHeight="1" x14ac:dyDescent="0.2">
      <c r="C107" s="25" t="s">
        <v>112</v>
      </c>
      <c r="D107" s="26"/>
      <c r="E107" s="26"/>
      <c r="F107" s="27"/>
    </row>
    <row r="108" spans="1:12" x14ac:dyDescent="0.2">
      <c r="C108" s="1" t="s">
        <v>113</v>
      </c>
      <c r="D108" s="1" t="s">
        <v>114</v>
      </c>
      <c r="E108" s="1" t="s">
        <v>115</v>
      </c>
      <c r="F108" s="1" t="s">
        <v>19</v>
      </c>
    </row>
    <row r="109" spans="1:12" x14ac:dyDescent="0.2">
      <c r="C109" s="28">
        <f>C104</f>
        <v>0.48494256928927093</v>
      </c>
      <c r="D109" s="28">
        <f>E104</f>
        <v>2.8440942412481893E-2</v>
      </c>
      <c r="E109" s="28">
        <f>G104</f>
        <v>0.42452859774981416</v>
      </c>
      <c r="F109" s="28">
        <f>I104</f>
        <v>6.2087890548433944E-2</v>
      </c>
    </row>
    <row r="124" spans="1:18" ht="15.75" customHeight="1" x14ac:dyDescent="0.2">
      <c r="A124" s="2" t="s">
        <v>3</v>
      </c>
      <c r="B124" s="2" t="s">
        <v>127</v>
      </c>
      <c r="C124" s="25" t="s">
        <v>156</v>
      </c>
      <c r="D124" s="26"/>
      <c r="E124" s="26"/>
      <c r="F124" s="26"/>
      <c r="G124" s="26"/>
      <c r="H124" s="27"/>
      <c r="R124" s="23"/>
    </row>
    <row r="125" spans="1:18" ht="15" customHeight="1" x14ac:dyDescent="0.2">
      <c r="A125" s="3"/>
      <c r="B125" s="3"/>
      <c r="C125" s="25" t="s">
        <v>138</v>
      </c>
      <c r="D125" s="26"/>
      <c r="E125" s="27"/>
      <c r="F125" s="25" t="s">
        <v>135</v>
      </c>
      <c r="G125" s="26"/>
      <c r="H125" s="27"/>
      <c r="R125" s="23"/>
    </row>
    <row r="126" spans="1:18" ht="33.75" customHeight="1" x14ac:dyDescent="0.2">
      <c r="A126" s="4"/>
      <c r="B126" s="4"/>
      <c r="C126" s="1" t="s">
        <v>2</v>
      </c>
      <c r="D126" s="1" t="s">
        <v>17</v>
      </c>
      <c r="E126" s="1" t="s">
        <v>111</v>
      </c>
      <c r="F126" s="1" t="s">
        <v>2</v>
      </c>
      <c r="G126" s="1" t="s">
        <v>17</v>
      </c>
      <c r="H126" s="1" t="s">
        <v>111</v>
      </c>
      <c r="R126" s="23"/>
    </row>
    <row r="127" spans="1:18" x14ac:dyDescent="0.2">
      <c r="A127" s="1" t="s">
        <v>4</v>
      </c>
      <c r="B127" s="14">
        <v>67.98</v>
      </c>
      <c r="C127" s="28">
        <v>0.83333333333333326</v>
      </c>
      <c r="D127" s="28">
        <v>2.3461248560850172E-2</v>
      </c>
      <c r="E127" s="14">
        <f>C127*B127</f>
        <v>56.65</v>
      </c>
      <c r="F127" s="28">
        <v>0.16666666666666663</v>
      </c>
      <c r="G127" s="28">
        <v>4.6922497121700346E-3</v>
      </c>
      <c r="H127" s="14">
        <f>F127*B127</f>
        <v>11.329999999999998</v>
      </c>
      <c r="R127" s="23"/>
    </row>
    <row r="128" spans="1:18" x14ac:dyDescent="0.2">
      <c r="A128" s="1" t="s">
        <v>5</v>
      </c>
      <c r="B128" s="14">
        <v>379.93999999999994</v>
      </c>
      <c r="C128" s="28">
        <v>0.6000000000000002</v>
      </c>
      <c r="D128" s="28">
        <v>8.582716949250821E-2</v>
      </c>
      <c r="E128" s="14">
        <f t="shared" ref="E128:E139" si="6">C128*B128</f>
        <v>227.96400000000003</v>
      </c>
      <c r="F128" s="28">
        <v>0.4</v>
      </c>
      <c r="G128" s="28">
        <v>5.7218112995005468E-2</v>
      </c>
      <c r="H128" s="14">
        <f t="shared" ref="H128:H139" si="7">F128*B128</f>
        <v>151.97599999999997</v>
      </c>
      <c r="R128" s="23"/>
    </row>
    <row r="129" spans="1:18" x14ac:dyDescent="0.2">
      <c r="A129" s="1" t="s">
        <v>6</v>
      </c>
      <c r="B129" s="14">
        <v>122</v>
      </c>
      <c r="C129" s="28">
        <v>1</v>
      </c>
      <c r="D129" s="28">
        <v>3.1578467833447942E-2</v>
      </c>
      <c r="E129" s="14">
        <f t="shared" si="6"/>
        <v>122</v>
      </c>
      <c r="F129" s="28">
        <v>0</v>
      </c>
      <c r="G129" s="28">
        <v>0</v>
      </c>
      <c r="H129" s="14">
        <f t="shared" si="7"/>
        <v>0</v>
      </c>
      <c r="R129" s="23"/>
    </row>
    <row r="130" spans="1:18" x14ac:dyDescent="0.2">
      <c r="A130" s="1" t="s">
        <v>7</v>
      </c>
      <c r="B130" s="14">
        <v>515.2600000000001</v>
      </c>
      <c r="C130" s="28">
        <v>0.88693442196473971</v>
      </c>
      <c r="D130" s="28">
        <v>0.18355269152081921</v>
      </c>
      <c r="E130" s="14">
        <f t="shared" si="6"/>
        <v>457.00183026155185</v>
      </c>
      <c r="F130" s="28">
        <v>0.11306557803526043</v>
      </c>
      <c r="G130" s="28">
        <v>2.3399126984784371E-2</v>
      </c>
      <c r="H130" s="14">
        <f t="shared" si="7"/>
        <v>58.258169738448302</v>
      </c>
      <c r="R130" s="23"/>
    </row>
    <row r="131" spans="1:18" x14ac:dyDescent="0.2">
      <c r="A131" s="1" t="s">
        <v>8</v>
      </c>
      <c r="B131" s="14">
        <v>122.5</v>
      </c>
      <c r="C131" s="28">
        <v>0.92244897959183669</v>
      </c>
      <c r="D131" s="28">
        <v>4.6798253969568743E-2</v>
      </c>
      <c r="E131" s="14">
        <f t="shared" si="6"/>
        <v>113</v>
      </c>
      <c r="F131" s="28">
        <v>7.7551020408163265E-2</v>
      </c>
      <c r="G131" s="28">
        <v>3.9343664841672843E-3</v>
      </c>
      <c r="H131" s="14">
        <f t="shared" si="7"/>
        <v>9.5</v>
      </c>
      <c r="R131" s="23"/>
    </row>
    <row r="132" spans="1:18" x14ac:dyDescent="0.2">
      <c r="A132" s="1" t="s">
        <v>9</v>
      </c>
      <c r="B132" s="14">
        <v>301.47000000000003</v>
      </c>
      <c r="C132" s="28">
        <v>1</v>
      </c>
      <c r="D132" s="28">
        <v>0.1248519435770433</v>
      </c>
      <c r="E132" s="14">
        <f t="shared" si="6"/>
        <v>301.47000000000003</v>
      </c>
      <c r="F132" s="28">
        <v>0</v>
      </c>
      <c r="G132" s="28">
        <v>0</v>
      </c>
      <c r="H132" s="14">
        <f t="shared" si="7"/>
        <v>0</v>
      </c>
      <c r="R132" s="23"/>
    </row>
    <row r="133" spans="1:18" x14ac:dyDescent="0.2">
      <c r="A133" s="1" t="s">
        <v>10</v>
      </c>
      <c r="B133" s="14">
        <v>24.990000000000002</v>
      </c>
      <c r="C133" s="28">
        <v>1</v>
      </c>
      <c r="D133" s="28">
        <v>1.0349454572562151E-2</v>
      </c>
      <c r="E133" s="14">
        <f t="shared" si="6"/>
        <v>24.990000000000002</v>
      </c>
      <c r="F133" s="28">
        <v>0</v>
      </c>
      <c r="G133" s="28">
        <v>0</v>
      </c>
      <c r="H133" s="14">
        <f t="shared" si="7"/>
        <v>0</v>
      </c>
      <c r="R133" s="23"/>
    </row>
    <row r="134" spans="1:18" x14ac:dyDescent="0.2">
      <c r="A134" s="1" t="s">
        <v>18</v>
      </c>
      <c r="B134" s="14">
        <v>129.96</v>
      </c>
      <c r="C134" s="28">
        <v>0.86572791628193291</v>
      </c>
      <c r="D134" s="28">
        <v>4.6595323487753804E-2</v>
      </c>
      <c r="E134" s="14">
        <f t="shared" si="6"/>
        <v>112.51</v>
      </c>
      <c r="F134" s="28">
        <v>0.13427208371806709</v>
      </c>
      <c r="G134" s="28">
        <v>7.2268100156546418E-3</v>
      </c>
      <c r="H134" s="14">
        <f t="shared" si="7"/>
        <v>17.45</v>
      </c>
      <c r="R134" s="23"/>
    </row>
    <row r="135" spans="1:18" x14ac:dyDescent="0.2">
      <c r="A135" s="1" t="s">
        <v>12</v>
      </c>
      <c r="B135" s="14">
        <v>150.54000000000002</v>
      </c>
      <c r="C135" s="28">
        <v>1</v>
      </c>
      <c r="D135" s="28">
        <v>6.2345213739636106E-2</v>
      </c>
      <c r="E135" s="14">
        <f t="shared" si="6"/>
        <v>150.54000000000002</v>
      </c>
      <c r="F135" s="28">
        <v>0</v>
      </c>
      <c r="G135" s="28">
        <v>0</v>
      </c>
      <c r="H135" s="14">
        <f t="shared" si="7"/>
        <v>0</v>
      </c>
      <c r="R135" s="23"/>
    </row>
    <row r="136" spans="1:18" x14ac:dyDescent="0.2">
      <c r="A136" s="1" t="s">
        <v>13</v>
      </c>
      <c r="B136" s="14">
        <v>19.59</v>
      </c>
      <c r="C136" s="28">
        <v>0.66666666666666674</v>
      </c>
      <c r="D136" s="28">
        <v>5.4087185561289188E-3</v>
      </c>
      <c r="E136" s="14">
        <f t="shared" si="6"/>
        <v>13.06</v>
      </c>
      <c r="F136" s="28">
        <v>0.33333333333333337</v>
      </c>
      <c r="G136" s="28">
        <v>2.7043592780644594E-3</v>
      </c>
      <c r="H136" s="14">
        <f t="shared" si="7"/>
        <v>6.53</v>
      </c>
      <c r="R136" s="23"/>
    </row>
    <row r="137" spans="1:18" x14ac:dyDescent="0.2">
      <c r="A137" s="1" t="s">
        <v>14</v>
      </c>
      <c r="B137" s="14">
        <v>56.98</v>
      </c>
      <c r="C137" s="28">
        <v>1</v>
      </c>
      <c r="D137" s="28">
        <v>1.2871590560833599E-2</v>
      </c>
      <c r="E137" s="14">
        <f t="shared" si="6"/>
        <v>56.98</v>
      </c>
      <c r="F137" s="28">
        <v>0</v>
      </c>
      <c r="G137" s="28">
        <v>0</v>
      </c>
      <c r="H137" s="14">
        <f t="shared" si="7"/>
        <v>0</v>
      </c>
      <c r="R137" s="23"/>
    </row>
    <row r="138" spans="1:18" x14ac:dyDescent="0.2">
      <c r="A138" s="1" t="s">
        <v>15</v>
      </c>
      <c r="B138" s="14">
        <v>498.42</v>
      </c>
      <c r="C138" s="28">
        <v>0.8571428571428571</v>
      </c>
      <c r="D138" s="28">
        <v>0.13246804880271026</v>
      </c>
      <c r="E138" s="14">
        <f t="shared" si="6"/>
        <v>427.21714285714285</v>
      </c>
      <c r="F138" s="28">
        <v>0.14285714285714285</v>
      </c>
      <c r="G138" s="28">
        <v>2.2078008133785042E-2</v>
      </c>
      <c r="H138" s="14">
        <f t="shared" si="7"/>
        <v>71.202857142857141</v>
      </c>
      <c r="R138" s="23"/>
    </row>
    <row r="139" spans="1:18" x14ac:dyDescent="0.2">
      <c r="A139" s="1" t="s">
        <v>16</v>
      </c>
      <c r="B139" s="14">
        <v>271.98000000000013</v>
      </c>
      <c r="C139" s="28">
        <v>0.77777777777777768</v>
      </c>
      <c r="D139" s="28">
        <v>8.760798800639448E-2</v>
      </c>
      <c r="E139" s="14">
        <f t="shared" si="6"/>
        <v>211.54000000000008</v>
      </c>
      <c r="F139" s="28">
        <v>0.2222222222222221</v>
      </c>
      <c r="G139" s="28">
        <v>2.5030853716112699E-2</v>
      </c>
      <c r="H139" s="14">
        <f t="shared" si="7"/>
        <v>60.44</v>
      </c>
      <c r="R139" s="23"/>
    </row>
    <row r="140" spans="1:18" ht="39" customHeight="1" x14ac:dyDescent="0.2">
      <c r="A140" s="1" t="s">
        <v>116</v>
      </c>
      <c r="B140" s="29">
        <f>SUM(B127:B139)</f>
        <v>2661.61</v>
      </c>
      <c r="D140" s="30">
        <f>SUM(D127:D139)</f>
        <v>0.85371611268025693</v>
      </c>
      <c r="G140" s="30">
        <f>SUM(G127:G139)</f>
        <v>0.14628388731974398</v>
      </c>
    </row>
    <row r="160" ht="73.5" customHeight="1" x14ac:dyDescent="0.2"/>
  </sheetData>
  <mergeCells count="33">
    <mergeCell ref="I72:N72"/>
    <mergeCell ref="B35:B37"/>
    <mergeCell ref="C35:J35"/>
    <mergeCell ref="C36:D36"/>
    <mergeCell ref="E36:F36"/>
    <mergeCell ref="G36:H36"/>
    <mergeCell ref="I36:J36"/>
    <mergeCell ref="B89:C89"/>
    <mergeCell ref="D89:E89"/>
    <mergeCell ref="F89:G89"/>
    <mergeCell ref="H89:I89"/>
    <mergeCell ref="B88:I88"/>
    <mergeCell ref="O3:Q3"/>
    <mergeCell ref="I3:K3"/>
    <mergeCell ref="L3:N3"/>
    <mergeCell ref="B2:B4"/>
    <mergeCell ref="C3:E3"/>
    <mergeCell ref="F125:H125"/>
    <mergeCell ref="C124:H124"/>
    <mergeCell ref="C107:F107"/>
    <mergeCell ref="A124:A126"/>
    <mergeCell ref="F3:H3"/>
    <mergeCell ref="B70:G70"/>
    <mergeCell ref="A88:A90"/>
    <mergeCell ref="A35:A37"/>
    <mergeCell ref="A22:F22"/>
    <mergeCell ref="A55:D55"/>
    <mergeCell ref="A2:A4"/>
    <mergeCell ref="A70:A71"/>
    <mergeCell ref="B124:B126"/>
    <mergeCell ref="C125:E125"/>
    <mergeCell ref="C2:T2"/>
    <mergeCell ref="R3:T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2"/>
  <sheetViews>
    <sheetView showGridLines="0" tabSelected="1" topLeftCell="A327" zoomScaleNormal="100" workbookViewId="0">
      <selection activeCell="C48" sqref="C48"/>
    </sheetView>
  </sheetViews>
  <sheetFormatPr baseColWidth="10" defaultRowHeight="12.75" x14ac:dyDescent="0.2"/>
  <cols>
    <col min="1" max="1" width="22.85546875" style="24" customWidth="1"/>
    <col min="2" max="2" width="17.7109375" style="24" customWidth="1"/>
    <col min="3" max="3" width="18.140625" style="24" customWidth="1"/>
    <col min="4" max="4" width="21.140625" style="24" customWidth="1"/>
    <col min="5" max="5" width="23" style="24" customWidth="1"/>
    <col min="6" max="6" width="25.42578125" style="24" customWidth="1"/>
    <col min="7" max="7" width="22.85546875" style="24" customWidth="1"/>
    <col min="8" max="8" width="16.28515625" style="24" customWidth="1"/>
    <col min="9" max="9" width="17" style="24" customWidth="1"/>
    <col min="10" max="10" width="16.85546875" style="24" customWidth="1"/>
    <col min="11" max="11" width="19.42578125" style="24" customWidth="1"/>
    <col min="12" max="12" width="13.7109375" style="24" customWidth="1"/>
    <col min="13" max="13" width="18.5703125" style="24" customWidth="1"/>
    <col min="14" max="14" width="16.7109375" style="24" customWidth="1"/>
    <col min="15" max="15" width="21.5703125" style="24" customWidth="1"/>
    <col min="16" max="16" width="16.28515625" style="24" customWidth="1"/>
    <col min="17" max="18" width="16.140625" style="24" customWidth="1"/>
    <col min="19" max="19" width="17.7109375" style="24" customWidth="1"/>
    <col min="20" max="20" width="11.42578125" style="24"/>
    <col min="21" max="21" width="14.7109375" style="24" customWidth="1"/>
    <col min="22" max="22" width="15.28515625" style="24" customWidth="1"/>
    <col min="23" max="23" width="14.7109375" style="24" customWidth="1"/>
    <col min="24" max="24" width="15.140625" style="24" customWidth="1"/>
    <col min="25" max="25" width="14.5703125" style="24" customWidth="1"/>
    <col min="26" max="26" width="11.42578125" style="24"/>
    <col min="27" max="27" width="13.28515625" style="24" customWidth="1"/>
    <col min="28" max="16384" width="11.42578125" style="24"/>
  </cols>
  <sheetData>
    <row r="1" spans="1:15" ht="105" customHeight="1" x14ac:dyDescent="0.2"/>
    <row r="2" spans="1:15" ht="15.75" customHeight="1" x14ac:dyDescent="0.2">
      <c r="A2" s="2" t="s">
        <v>3</v>
      </c>
      <c r="B2" s="2" t="s">
        <v>127</v>
      </c>
      <c r="C2" s="25" t="s">
        <v>23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33"/>
    </row>
    <row r="3" spans="1:15" ht="15" customHeight="1" x14ac:dyDescent="0.2">
      <c r="A3" s="3"/>
      <c r="B3" s="3"/>
      <c r="C3" s="25" t="s">
        <v>24</v>
      </c>
      <c r="D3" s="27"/>
      <c r="E3" s="25" t="s">
        <v>25</v>
      </c>
      <c r="F3" s="27"/>
      <c r="G3" s="25" t="s">
        <v>26</v>
      </c>
      <c r="H3" s="27"/>
      <c r="I3" s="25" t="s">
        <v>27</v>
      </c>
      <c r="J3" s="27"/>
      <c r="K3" s="25" t="s">
        <v>28</v>
      </c>
      <c r="L3" s="27"/>
      <c r="M3" s="25" t="s">
        <v>183</v>
      </c>
      <c r="N3" s="27"/>
      <c r="O3" s="33"/>
    </row>
    <row r="4" spans="1:15" ht="25.5" x14ac:dyDescent="0.2">
      <c r="A4" s="4"/>
      <c r="B4" s="4"/>
      <c r="C4" s="1" t="s">
        <v>2</v>
      </c>
      <c r="D4" s="1" t="s">
        <v>17</v>
      </c>
      <c r="E4" s="1" t="s">
        <v>2</v>
      </c>
      <c r="F4" s="1" t="s">
        <v>17</v>
      </c>
      <c r="G4" s="1" t="s">
        <v>2</v>
      </c>
      <c r="H4" s="1" t="s">
        <v>17</v>
      </c>
      <c r="I4" s="1" t="s">
        <v>2</v>
      </c>
      <c r="J4" s="1" t="s">
        <v>17</v>
      </c>
      <c r="K4" s="1" t="s">
        <v>2</v>
      </c>
      <c r="L4" s="1" t="s">
        <v>17</v>
      </c>
      <c r="M4" s="1" t="s">
        <v>2</v>
      </c>
      <c r="N4" s="1" t="s">
        <v>17</v>
      </c>
      <c r="O4" s="33"/>
    </row>
    <row r="5" spans="1:15" x14ac:dyDescent="0.2">
      <c r="A5" s="1" t="s">
        <v>4</v>
      </c>
      <c r="B5" s="14">
        <v>67.98</v>
      </c>
      <c r="C5" s="28">
        <v>0.5</v>
      </c>
      <c r="D5" s="28">
        <v>1.2845465161541468E-2</v>
      </c>
      <c r="E5" s="28">
        <v>0.5</v>
      </c>
      <c r="F5" s="28">
        <v>1.2845465161541468E-2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33"/>
    </row>
    <row r="6" spans="1:15" x14ac:dyDescent="0.2">
      <c r="A6" s="1" t="s">
        <v>181</v>
      </c>
      <c r="B6" s="14">
        <v>379.93999999999994</v>
      </c>
      <c r="C6" s="28">
        <v>0</v>
      </c>
      <c r="D6" s="28">
        <v>0</v>
      </c>
      <c r="E6" s="28">
        <v>1</v>
      </c>
      <c r="F6" s="28">
        <v>0.14358652643354117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33"/>
    </row>
    <row r="7" spans="1:15" x14ac:dyDescent="0.2">
      <c r="A7" s="1" t="s">
        <v>6</v>
      </c>
      <c r="B7" s="14">
        <v>122</v>
      </c>
      <c r="C7" s="28">
        <v>0</v>
      </c>
      <c r="D7" s="28">
        <v>0</v>
      </c>
      <c r="E7" s="28">
        <v>0.25</v>
      </c>
      <c r="F7" s="28">
        <v>1.1526528020800668E-2</v>
      </c>
      <c r="G7" s="28">
        <v>0.5</v>
      </c>
      <c r="H7" s="28">
        <v>2.3053056041601336E-2</v>
      </c>
      <c r="I7" s="28">
        <v>0</v>
      </c>
      <c r="J7" s="28">
        <v>0</v>
      </c>
      <c r="K7" s="28">
        <v>0.125</v>
      </c>
      <c r="L7" s="28">
        <v>5.763264010400334E-3</v>
      </c>
      <c r="M7" s="28">
        <v>0.125</v>
      </c>
      <c r="N7" s="28">
        <v>5.763264010400334E-3</v>
      </c>
      <c r="O7" s="33"/>
    </row>
    <row r="8" spans="1:15" x14ac:dyDescent="0.2">
      <c r="A8" s="1" t="s">
        <v>7</v>
      </c>
      <c r="B8" s="14">
        <v>515.2600000000001</v>
      </c>
      <c r="C8" s="28">
        <v>0.35807165314598444</v>
      </c>
      <c r="D8" s="28">
        <v>6.9726046552056498E-2</v>
      </c>
      <c r="E8" s="28">
        <v>0.49103365291309237</v>
      </c>
      <c r="F8" s="28">
        <v>9.5617273919435336E-2</v>
      </c>
      <c r="G8" s="28">
        <v>9.0536816364553824E-2</v>
      </c>
      <c r="H8" s="28">
        <v>1.7629919087552501E-2</v>
      </c>
      <c r="I8" s="28">
        <v>6.0357877576369207E-2</v>
      </c>
      <c r="J8" s="28">
        <v>1.1753279391701666E-2</v>
      </c>
      <c r="K8" s="28">
        <v>0</v>
      </c>
      <c r="L8" s="28">
        <v>0</v>
      </c>
      <c r="M8" s="28">
        <v>0</v>
      </c>
      <c r="N8" s="28">
        <v>0</v>
      </c>
      <c r="O8" s="33"/>
    </row>
    <row r="9" spans="1:15" x14ac:dyDescent="0.2">
      <c r="A9" s="1" t="s">
        <v>8</v>
      </c>
      <c r="B9" s="14">
        <v>122.5</v>
      </c>
      <c r="C9" s="28">
        <v>0.42244897959183675</v>
      </c>
      <c r="D9" s="28">
        <v>1.9557305740210969E-2</v>
      </c>
      <c r="E9" s="28">
        <v>0.57755102040816331</v>
      </c>
      <c r="F9" s="28">
        <v>2.6737765818742532E-2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33"/>
    </row>
    <row r="10" spans="1:15" x14ac:dyDescent="0.2">
      <c r="A10" s="1" t="s">
        <v>9</v>
      </c>
      <c r="B10" s="14">
        <v>301.47000000000003</v>
      </c>
      <c r="C10" s="28">
        <v>0.25584635287093238</v>
      </c>
      <c r="D10" s="28">
        <v>2.9148888729323131E-2</v>
      </c>
      <c r="E10" s="28">
        <v>0.74415364712906762</v>
      </c>
      <c r="F10" s="28">
        <v>8.4782337579882683E-2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33"/>
    </row>
    <row r="11" spans="1:15" x14ac:dyDescent="0.2">
      <c r="A11" s="1" t="s">
        <v>10</v>
      </c>
      <c r="B11" s="14">
        <v>24.990000000000002</v>
      </c>
      <c r="C11" s="28">
        <v>0.66666666666666652</v>
      </c>
      <c r="D11" s="28">
        <v>6.2961297320176766E-3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0.33333333333333326</v>
      </c>
      <c r="N11" s="28">
        <v>3.1480648660088383E-3</v>
      </c>
      <c r="O11" s="33"/>
    </row>
    <row r="12" spans="1:15" x14ac:dyDescent="0.2">
      <c r="A12" s="1" t="s">
        <v>11</v>
      </c>
      <c r="B12" s="14">
        <v>129.96</v>
      </c>
      <c r="C12" s="28">
        <v>0.46291166512773158</v>
      </c>
      <c r="D12" s="28">
        <v>2.2735604122339943E-2</v>
      </c>
      <c r="E12" s="28">
        <v>0.53708833487226848</v>
      </c>
      <c r="F12" s="28">
        <v>2.6378742814815961E-2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33"/>
    </row>
    <row r="13" spans="1:15" x14ac:dyDescent="0.2">
      <c r="A13" s="1" t="s">
        <v>12</v>
      </c>
      <c r="B13" s="14">
        <v>150.54000000000002</v>
      </c>
      <c r="C13" s="28">
        <v>0.76923076923076916</v>
      </c>
      <c r="D13" s="28">
        <v>4.3763014583892375E-2</v>
      </c>
      <c r="E13" s="28">
        <v>0.23076923076923075</v>
      </c>
      <c r="F13" s="28">
        <v>1.3128904375167713E-2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33"/>
    </row>
    <row r="14" spans="1:15" x14ac:dyDescent="0.2">
      <c r="A14" s="1" t="s">
        <v>13</v>
      </c>
      <c r="B14" s="14">
        <v>19.59</v>
      </c>
      <c r="C14" s="28">
        <v>0.33333333333333337</v>
      </c>
      <c r="D14" s="28">
        <v>2.4678107533058482E-3</v>
      </c>
      <c r="E14" s="28">
        <v>0.33333333333333337</v>
      </c>
      <c r="F14" s="28">
        <v>2.4678107533058482E-3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0.33333333333333337</v>
      </c>
      <c r="N14" s="28">
        <v>2.4678107533058482E-3</v>
      </c>
      <c r="O14" s="33"/>
    </row>
    <row r="15" spans="1:15" x14ac:dyDescent="0.2">
      <c r="A15" s="1" t="s">
        <v>14</v>
      </c>
      <c r="B15" s="14">
        <v>56.98</v>
      </c>
      <c r="C15" s="28">
        <v>0.375</v>
      </c>
      <c r="D15" s="28">
        <v>5.8728605063358167E-3</v>
      </c>
      <c r="E15" s="28">
        <v>0.625</v>
      </c>
      <c r="F15" s="28">
        <v>9.7881008438930259E-3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33"/>
    </row>
    <row r="16" spans="1:15" x14ac:dyDescent="0.2">
      <c r="A16" s="1" t="s">
        <v>15</v>
      </c>
      <c r="B16" s="14">
        <v>498.42</v>
      </c>
      <c r="C16" s="28">
        <v>6.9579872396773809E-2</v>
      </c>
      <c r="D16" s="28">
        <v>1.3106229238077612E-2</v>
      </c>
      <c r="E16" s="28">
        <v>0.93042012760322623</v>
      </c>
      <c r="F16" s="28">
        <v>0.17525613456938038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33"/>
    </row>
    <row r="17" spans="1:29" x14ac:dyDescent="0.2">
      <c r="A17" s="1" t="s">
        <v>16</v>
      </c>
      <c r="B17" s="14">
        <v>271.98000000000013</v>
      </c>
      <c r="C17" s="28">
        <v>0.4444444444444442</v>
      </c>
      <c r="D17" s="28">
        <v>4.5682842857520806E-2</v>
      </c>
      <c r="E17" s="28">
        <v>0.55555555555555536</v>
      </c>
      <c r="F17" s="28">
        <v>5.7103553571901021E-2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33"/>
    </row>
    <row r="18" spans="1:29" x14ac:dyDescent="0.2">
      <c r="B18" s="36">
        <f>SUM(B5:B17)</f>
        <v>2661.61</v>
      </c>
      <c r="D18" s="30">
        <f>SUM(D5:D17)</f>
        <v>0.27120219797662215</v>
      </c>
      <c r="F18" s="30">
        <f>SUM(F5:F17)</f>
        <v>0.65921914386240787</v>
      </c>
      <c r="G18" s="32"/>
      <c r="H18" s="30">
        <f>SUM(H5:H17)</f>
        <v>4.0682975129153837E-2</v>
      </c>
      <c r="J18" s="30">
        <f>SUM(J5:J17)</f>
        <v>1.1753279391701666E-2</v>
      </c>
      <c r="L18" s="30">
        <f>SUM(L5:L17)</f>
        <v>5.763264010400334E-3</v>
      </c>
      <c r="M18" s="32"/>
      <c r="N18" s="30">
        <f>SUM(N5:N17)</f>
        <v>1.137913962971502E-2</v>
      </c>
      <c r="P18" s="32"/>
      <c r="Q18" s="32"/>
    </row>
    <row r="19" spans="1:29" x14ac:dyDescent="0.2">
      <c r="B19" s="37"/>
      <c r="D19" s="32"/>
      <c r="G19" s="32"/>
      <c r="J19" s="32"/>
      <c r="M19" s="32"/>
      <c r="P19" s="32"/>
      <c r="S19" s="32"/>
      <c r="V19" s="32"/>
      <c r="Y19" s="32"/>
      <c r="Z19" s="38"/>
      <c r="AB19" s="32"/>
      <c r="AC19" s="38"/>
    </row>
    <row r="20" spans="1:29" x14ac:dyDescent="0.2">
      <c r="B20" s="37"/>
      <c r="D20" s="32"/>
      <c r="G20" s="32"/>
      <c r="J20" s="32"/>
      <c r="M20" s="32"/>
      <c r="P20" s="32"/>
      <c r="S20" s="32"/>
      <c r="V20" s="32"/>
      <c r="Y20" s="32"/>
      <c r="Z20" s="38"/>
      <c r="AB20" s="32"/>
      <c r="AC20" s="38"/>
    </row>
    <row r="23" spans="1:29" x14ac:dyDescent="0.2">
      <c r="A23" s="39"/>
      <c r="B23" s="40"/>
    </row>
    <row r="24" spans="1:29" ht="15" customHeight="1" x14ac:dyDescent="0.2">
      <c r="A24" s="41"/>
      <c r="B24" s="25" t="s">
        <v>23</v>
      </c>
      <c r="C24" s="26"/>
      <c r="D24" s="26"/>
      <c r="E24" s="26"/>
      <c r="F24" s="26"/>
      <c r="G24" s="26"/>
    </row>
    <row r="25" spans="1:29" ht="36" customHeight="1" x14ac:dyDescent="0.2">
      <c r="A25" s="42"/>
      <c r="B25" s="1" t="s">
        <v>24</v>
      </c>
      <c r="C25" s="1" t="s">
        <v>25</v>
      </c>
      <c r="D25" s="1" t="s">
        <v>26</v>
      </c>
      <c r="E25" s="1" t="s">
        <v>27</v>
      </c>
      <c r="F25" s="1" t="s">
        <v>28</v>
      </c>
      <c r="G25" s="1" t="s">
        <v>183</v>
      </c>
    </row>
    <row r="26" spans="1:29" ht="15.75" customHeight="1" x14ac:dyDescent="0.2">
      <c r="A26" s="1" t="s">
        <v>31</v>
      </c>
      <c r="B26" s="43">
        <f>D18</f>
        <v>0.27120219797662215</v>
      </c>
      <c r="C26" s="43">
        <f>F18</f>
        <v>0.65921914386240787</v>
      </c>
      <c r="D26" s="43">
        <f>H18</f>
        <v>4.0682975129153837E-2</v>
      </c>
      <c r="E26" s="43">
        <f>J18</f>
        <v>1.1753279391701666E-2</v>
      </c>
      <c r="F26" s="43">
        <f>L18</f>
        <v>5.763264010400334E-3</v>
      </c>
      <c r="G26" s="43">
        <f>N18</f>
        <v>1.137913962971502E-2</v>
      </c>
    </row>
    <row r="27" spans="1:29" x14ac:dyDescent="0.2">
      <c r="A27" s="1" t="s">
        <v>21</v>
      </c>
      <c r="B27" s="14">
        <f>$B$18*B26</f>
        <v>721.83448215655733</v>
      </c>
      <c r="C27" s="14">
        <f t="shared" ref="C27:G27" si="0">$B$18*C26</f>
        <v>1754.5842654956234</v>
      </c>
      <c r="D27" s="14">
        <f t="shared" si="0"/>
        <v>108.28221343350715</v>
      </c>
      <c r="E27" s="14">
        <f t="shared" si="0"/>
        <v>31.282645961747072</v>
      </c>
      <c r="F27" s="14">
        <f t="shared" si="0"/>
        <v>15.339561122721634</v>
      </c>
      <c r="G27" s="14">
        <f t="shared" si="0"/>
        <v>30.286831829845795</v>
      </c>
    </row>
    <row r="39" spans="1:20" ht="18.75" customHeight="1" x14ac:dyDescent="0.2"/>
    <row r="40" spans="1:20" ht="18.75" customHeight="1" x14ac:dyDescent="0.2"/>
    <row r="41" spans="1:20" ht="15.75" customHeight="1" x14ac:dyDescent="0.2">
      <c r="A41" s="2" t="s">
        <v>3</v>
      </c>
      <c r="B41" s="2" t="s">
        <v>127</v>
      </c>
      <c r="C41" s="25" t="s">
        <v>155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T41" s="33"/>
    </row>
    <row r="42" spans="1:20" ht="15.75" customHeight="1" x14ac:dyDescent="0.2">
      <c r="A42" s="3"/>
      <c r="B42" s="3"/>
      <c r="C42" s="25" t="s">
        <v>32</v>
      </c>
      <c r="D42" s="27"/>
      <c r="E42" s="2" t="s">
        <v>21</v>
      </c>
      <c r="F42" s="25" t="s">
        <v>33</v>
      </c>
      <c r="G42" s="27"/>
      <c r="H42" s="2" t="s">
        <v>21</v>
      </c>
      <c r="I42" s="25" t="s">
        <v>34</v>
      </c>
      <c r="J42" s="27"/>
      <c r="K42" s="2" t="s">
        <v>21</v>
      </c>
      <c r="L42" s="25" t="s">
        <v>35</v>
      </c>
      <c r="M42" s="27"/>
      <c r="N42" s="2" t="s">
        <v>21</v>
      </c>
      <c r="O42" s="25" t="s">
        <v>36</v>
      </c>
      <c r="P42" s="27"/>
      <c r="Q42" s="2" t="s">
        <v>21</v>
      </c>
      <c r="T42" s="33"/>
    </row>
    <row r="43" spans="1:20" ht="25.5" x14ac:dyDescent="0.2">
      <c r="A43" s="4"/>
      <c r="B43" s="4"/>
      <c r="C43" s="1" t="s">
        <v>2</v>
      </c>
      <c r="D43" s="1" t="s">
        <v>17</v>
      </c>
      <c r="E43" s="4"/>
      <c r="F43" s="1" t="s">
        <v>2</v>
      </c>
      <c r="G43" s="1" t="s">
        <v>17</v>
      </c>
      <c r="H43" s="4"/>
      <c r="I43" s="1" t="s">
        <v>2</v>
      </c>
      <c r="J43" s="1" t="s">
        <v>17</v>
      </c>
      <c r="K43" s="4"/>
      <c r="L43" s="1" t="s">
        <v>2</v>
      </c>
      <c r="M43" s="1" t="s">
        <v>17</v>
      </c>
      <c r="N43" s="4"/>
      <c r="O43" s="1" t="s">
        <v>2</v>
      </c>
      <c r="P43" s="1" t="s">
        <v>17</v>
      </c>
      <c r="Q43" s="4"/>
      <c r="T43" s="33"/>
    </row>
    <row r="44" spans="1:20" x14ac:dyDescent="0.2">
      <c r="A44" s="1" t="s">
        <v>4</v>
      </c>
      <c r="B44" s="14">
        <v>67.98</v>
      </c>
      <c r="C44" s="28">
        <v>0</v>
      </c>
      <c r="D44" s="28">
        <v>0</v>
      </c>
      <c r="E44" s="14">
        <f>B44*C44</f>
        <v>0</v>
      </c>
      <c r="F44" s="28">
        <v>1</v>
      </c>
      <c r="G44" s="28">
        <v>2.5540931992290402E-2</v>
      </c>
      <c r="H44" s="14">
        <f>F44*B44</f>
        <v>67.98</v>
      </c>
      <c r="I44" s="28">
        <v>0</v>
      </c>
      <c r="J44" s="28">
        <v>0</v>
      </c>
      <c r="K44" s="14">
        <f>I44*B44</f>
        <v>0</v>
      </c>
      <c r="L44" s="28">
        <v>0</v>
      </c>
      <c r="M44" s="28">
        <v>0</v>
      </c>
      <c r="N44" s="14">
        <f>L44*B44</f>
        <v>0</v>
      </c>
      <c r="O44" s="28">
        <v>0</v>
      </c>
      <c r="P44" s="28">
        <v>0</v>
      </c>
      <c r="Q44" s="14">
        <f t="shared" ref="Q44:Q56" si="1">O44*B44</f>
        <v>0</v>
      </c>
      <c r="T44" s="33"/>
    </row>
    <row r="45" spans="1:20" x14ac:dyDescent="0.2">
      <c r="A45" s="1" t="s">
        <v>5</v>
      </c>
      <c r="B45" s="14">
        <v>379.93999999999994</v>
      </c>
      <c r="C45" s="28">
        <v>0</v>
      </c>
      <c r="D45" s="28">
        <v>0</v>
      </c>
      <c r="E45" s="14">
        <f t="shared" ref="E45:E56" si="2">B45*C45</f>
        <v>0</v>
      </c>
      <c r="F45" s="28">
        <v>1</v>
      </c>
      <c r="G45" s="28">
        <v>0.1427481862481732</v>
      </c>
      <c r="H45" s="14">
        <f t="shared" ref="H45:H56" si="3">F45*B45</f>
        <v>379.93999999999994</v>
      </c>
      <c r="I45" s="28">
        <v>0</v>
      </c>
      <c r="J45" s="28">
        <v>0</v>
      </c>
      <c r="K45" s="14">
        <f t="shared" ref="K45:K56" si="4">I45*B45</f>
        <v>0</v>
      </c>
      <c r="L45" s="28">
        <v>0</v>
      </c>
      <c r="M45" s="28">
        <v>0</v>
      </c>
      <c r="N45" s="14">
        <f t="shared" ref="N45:N56" si="5">L45*B45</f>
        <v>0</v>
      </c>
      <c r="O45" s="28">
        <v>0</v>
      </c>
      <c r="P45" s="28">
        <v>0</v>
      </c>
      <c r="Q45" s="14">
        <f t="shared" si="1"/>
        <v>0</v>
      </c>
      <c r="T45" s="33"/>
    </row>
    <row r="46" spans="1:20" x14ac:dyDescent="0.2">
      <c r="A46" s="1" t="s">
        <v>6</v>
      </c>
      <c r="B46" s="14">
        <v>122</v>
      </c>
      <c r="C46" s="28">
        <v>0</v>
      </c>
      <c r="D46" s="28">
        <v>0</v>
      </c>
      <c r="E46" s="14">
        <f t="shared" si="2"/>
        <v>0</v>
      </c>
      <c r="F46" s="28">
        <v>0.875</v>
      </c>
      <c r="G46" s="28">
        <v>4.0107303474213006E-2</v>
      </c>
      <c r="H46" s="14">
        <f t="shared" si="3"/>
        <v>106.75</v>
      </c>
      <c r="I46" s="28">
        <v>0</v>
      </c>
      <c r="J46" s="28">
        <v>0</v>
      </c>
      <c r="K46" s="14">
        <f t="shared" si="4"/>
        <v>0</v>
      </c>
      <c r="L46" s="28">
        <v>0.125</v>
      </c>
      <c r="M46" s="28">
        <v>5.7296147820304301E-3</v>
      </c>
      <c r="N46" s="14">
        <f t="shared" si="5"/>
        <v>15.25</v>
      </c>
      <c r="O46" s="28">
        <v>0</v>
      </c>
      <c r="P46" s="28">
        <v>0</v>
      </c>
      <c r="Q46" s="14">
        <f t="shared" si="1"/>
        <v>0</v>
      </c>
      <c r="T46" s="33"/>
    </row>
    <row r="47" spans="1:20" x14ac:dyDescent="0.2">
      <c r="A47" s="1" t="s">
        <v>7</v>
      </c>
      <c r="B47" s="14">
        <v>515.2600000000001</v>
      </c>
      <c r="C47" s="28">
        <v>6.0357877576369207E-2</v>
      </c>
      <c r="D47" s="28">
        <v>1.1684657030894845E-2</v>
      </c>
      <c r="E47" s="14">
        <f t="shared" si="2"/>
        <v>31.100000000000005</v>
      </c>
      <c r="F47" s="28">
        <v>0.93964212242363088</v>
      </c>
      <c r="G47" s="28">
        <v>0.1819049372372363</v>
      </c>
      <c r="H47" s="14">
        <f t="shared" si="3"/>
        <v>484.16000000000014</v>
      </c>
      <c r="I47" s="28">
        <v>0</v>
      </c>
      <c r="J47" s="28">
        <v>0</v>
      </c>
      <c r="K47" s="14">
        <f t="shared" si="4"/>
        <v>0</v>
      </c>
      <c r="L47" s="28">
        <v>0</v>
      </c>
      <c r="M47" s="28">
        <v>0</v>
      </c>
      <c r="N47" s="14">
        <f t="shared" si="5"/>
        <v>0</v>
      </c>
      <c r="O47" s="28">
        <v>0</v>
      </c>
      <c r="P47" s="28">
        <v>0</v>
      </c>
      <c r="Q47" s="14">
        <f t="shared" si="1"/>
        <v>0</v>
      </c>
      <c r="T47" s="33"/>
    </row>
    <row r="48" spans="1:20" x14ac:dyDescent="0.2">
      <c r="A48" s="1" t="s">
        <v>8</v>
      </c>
      <c r="B48" s="14">
        <v>122.5</v>
      </c>
      <c r="C48" s="28">
        <v>0</v>
      </c>
      <c r="D48" s="28">
        <v>0</v>
      </c>
      <c r="E48" s="14">
        <f t="shared" si="2"/>
        <v>0</v>
      </c>
      <c r="F48" s="28">
        <v>1</v>
      </c>
      <c r="G48" s="28">
        <v>4.6024774478605091E-2</v>
      </c>
      <c r="H48" s="14">
        <f t="shared" si="3"/>
        <v>122.5</v>
      </c>
      <c r="I48" s="28">
        <v>0</v>
      </c>
      <c r="J48" s="28">
        <v>0</v>
      </c>
      <c r="K48" s="14">
        <f t="shared" si="4"/>
        <v>0</v>
      </c>
      <c r="L48" s="28">
        <v>0</v>
      </c>
      <c r="M48" s="28">
        <v>0</v>
      </c>
      <c r="N48" s="14">
        <f t="shared" si="5"/>
        <v>0</v>
      </c>
      <c r="O48" s="28">
        <v>0</v>
      </c>
      <c r="P48" s="28">
        <v>0</v>
      </c>
      <c r="Q48" s="14">
        <f t="shared" si="1"/>
        <v>0</v>
      </c>
      <c r="T48" s="33"/>
    </row>
    <row r="49" spans="1:20" x14ac:dyDescent="0.2">
      <c r="A49" s="1" t="s">
        <v>9</v>
      </c>
      <c r="B49" s="14">
        <v>301.47000000000003</v>
      </c>
      <c r="C49" s="28">
        <v>0</v>
      </c>
      <c r="D49" s="28">
        <v>0</v>
      </c>
      <c r="E49" s="14">
        <f t="shared" si="2"/>
        <v>0</v>
      </c>
      <c r="F49" s="28">
        <v>1</v>
      </c>
      <c r="G49" s="28">
        <v>0.11326603071073534</v>
      </c>
      <c r="H49" s="14">
        <f t="shared" si="3"/>
        <v>301.47000000000003</v>
      </c>
      <c r="I49" s="28">
        <v>0</v>
      </c>
      <c r="J49" s="28">
        <v>0</v>
      </c>
      <c r="K49" s="14">
        <f t="shared" si="4"/>
        <v>0</v>
      </c>
      <c r="L49" s="28">
        <v>0</v>
      </c>
      <c r="M49" s="28">
        <v>0</v>
      </c>
      <c r="N49" s="14">
        <f t="shared" si="5"/>
        <v>0</v>
      </c>
      <c r="O49" s="28">
        <v>0</v>
      </c>
      <c r="P49" s="28">
        <v>0</v>
      </c>
      <c r="Q49" s="14">
        <f t="shared" si="1"/>
        <v>0</v>
      </c>
      <c r="T49" s="33"/>
    </row>
    <row r="50" spans="1:20" x14ac:dyDescent="0.2">
      <c r="A50" s="1" t="s">
        <v>10</v>
      </c>
      <c r="B50" s="14">
        <v>24.990000000000002</v>
      </c>
      <c r="C50" s="28">
        <v>0.33333333333333326</v>
      </c>
      <c r="D50" s="28">
        <v>3.1296846645451461E-3</v>
      </c>
      <c r="E50" s="14">
        <f t="shared" si="2"/>
        <v>8.3299999999999983</v>
      </c>
      <c r="F50" s="28">
        <v>0</v>
      </c>
      <c r="G50" s="28">
        <v>0</v>
      </c>
      <c r="H50" s="14">
        <f t="shared" si="3"/>
        <v>0</v>
      </c>
      <c r="I50" s="28">
        <v>0.66666666666666652</v>
      </c>
      <c r="J50" s="28">
        <v>6.2593693290902922E-3</v>
      </c>
      <c r="K50" s="14">
        <f t="shared" si="4"/>
        <v>16.659999999999997</v>
      </c>
      <c r="L50" s="28">
        <v>0</v>
      </c>
      <c r="M50" s="28">
        <v>0</v>
      </c>
      <c r="N50" s="14">
        <f t="shared" si="5"/>
        <v>0</v>
      </c>
      <c r="O50" s="28">
        <v>0</v>
      </c>
      <c r="P50" s="28">
        <v>0</v>
      </c>
      <c r="Q50" s="14">
        <f t="shared" si="1"/>
        <v>0</v>
      </c>
      <c r="T50" s="33"/>
    </row>
    <row r="51" spans="1:20" x14ac:dyDescent="0.2">
      <c r="A51" s="1" t="s">
        <v>11</v>
      </c>
      <c r="B51" s="14">
        <v>129.96</v>
      </c>
      <c r="C51" s="28">
        <v>0.12019082794706062</v>
      </c>
      <c r="D51" s="28">
        <v>5.8686283865780533E-3</v>
      </c>
      <c r="E51" s="14">
        <f t="shared" si="2"/>
        <v>15.62</v>
      </c>
      <c r="F51" s="28">
        <v>0.87980917205293929</v>
      </c>
      <c r="G51" s="28">
        <v>4.2958960929662907E-2</v>
      </c>
      <c r="H51" s="14">
        <f t="shared" si="3"/>
        <v>114.34</v>
      </c>
      <c r="I51" s="28">
        <v>0</v>
      </c>
      <c r="J51" s="28">
        <v>0</v>
      </c>
      <c r="K51" s="14">
        <f t="shared" si="4"/>
        <v>0</v>
      </c>
      <c r="L51" s="28">
        <v>0</v>
      </c>
      <c r="M51" s="28">
        <v>0</v>
      </c>
      <c r="N51" s="14">
        <f t="shared" si="5"/>
        <v>0</v>
      </c>
      <c r="O51" s="28">
        <v>0</v>
      </c>
      <c r="P51" s="28">
        <v>0</v>
      </c>
      <c r="Q51" s="14">
        <f t="shared" si="1"/>
        <v>0</v>
      </c>
      <c r="T51" s="33"/>
    </row>
    <row r="52" spans="1:20" x14ac:dyDescent="0.2">
      <c r="A52" s="1" t="s">
        <v>12</v>
      </c>
      <c r="B52" s="14">
        <v>150.54000000000002</v>
      </c>
      <c r="C52" s="28">
        <v>0</v>
      </c>
      <c r="D52" s="28">
        <v>0</v>
      </c>
      <c r="E52" s="14">
        <f t="shared" si="2"/>
        <v>0</v>
      </c>
      <c r="F52" s="28">
        <v>1</v>
      </c>
      <c r="G52" s="28">
        <v>5.6559751428646624E-2</v>
      </c>
      <c r="H52" s="14">
        <f t="shared" si="3"/>
        <v>150.54000000000002</v>
      </c>
      <c r="I52" s="28">
        <v>0</v>
      </c>
      <c r="J52" s="28">
        <v>0</v>
      </c>
      <c r="K52" s="14">
        <f t="shared" si="4"/>
        <v>0</v>
      </c>
      <c r="L52" s="28">
        <v>0</v>
      </c>
      <c r="M52" s="28">
        <v>0</v>
      </c>
      <c r="N52" s="14">
        <f t="shared" si="5"/>
        <v>0</v>
      </c>
      <c r="O52" s="28">
        <v>0</v>
      </c>
      <c r="P52" s="28">
        <v>0</v>
      </c>
      <c r="Q52" s="14">
        <f t="shared" si="1"/>
        <v>0</v>
      </c>
      <c r="T52" s="33"/>
    </row>
    <row r="53" spans="1:20" x14ac:dyDescent="0.2">
      <c r="A53" s="1" t="s">
        <v>13</v>
      </c>
      <c r="B53" s="14">
        <v>19.59</v>
      </c>
      <c r="C53" s="28">
        <v>0</v>
      </c>
      <c r="D53" s="28">
        <v>0</v>
      </c>
      <c r="E53" s="14">
        <f t="shared" si="2"/>
        <v>0</v>
      </c>
      <c r="F53" s="28">
        <v>0.66666666666666674</v>
      </c>
      <c r="G53" s="28">
        <v>4.9068045280863878E-3</v>
      </c>
      <c r="H53" s="14">
        <f t="shared" si="3"/>
        <v>13.06</v>
      </c>
      <c r="I53" s="28">
        <v>0</v>
      </c>
      <c r="J53" s="28">
        <v>0</v>
      </c>
      <c r="K53" s="14">
        <f t="shared" si="4"/>
        <v>0</v>
      </c>
      <c r="L53" s="28">
        <v>0</v>
      </c>
      <c r="M53" s="28">
        <v>0</v>
      </c>
      <c r="N53" s="14">
        <f t="shared" si="5"/>
        <v>0</v>
      </c>
      <c r="O53" s="28">
        <v>0.33333333333333337</v>
      </c>
      <c r="P53" s="28">
        <v>2.4534022640431939E-3</v>
      </c>
      <c r="Q53" s="14">
        <f t="shared" si="1"/>
        <v>6.53</v>
      </c>
      <c r="T53" s="33"/>
    </row>
    <row r="54" spans="1:20" x14ac:dyDescent="0.2">
      <c r="A54" s="1" t="s">
        <v>14</v>
      </c>
      <c r="B54" s="14">
        <v>56.98</v>
      </c>
      <c r="C54" s="28">
        <v>0.27272727272727271</v>
      </c>
      <c r="D54" s="28">
        <v>5.8385713910001887E-3</v>
      </c>
      <c r="E54" s="14">
        <f t="shared" si="2"/>
        <v>15.539999999999997</v>
      </c>
      <c r="F54" s="28">
        <v>0.72727272727272729</v>
      </c>
      <c r="G54" s="28">
        <v>1.5569523709333837E-2</v>
      </c>
      <c r="H54" s="14">
        <f t="shared" si="3"/>
        <v>41.44</v>
      </c>
      <c r="I54" s="28">
        <v>0</v>
      </c>
      <c r="J54" s="28">
        <v>0</v>
      </c>
      <c r="K54" s="14">
        <f t="shared" si="4"/>
        <v>0</v>
      </c>
      <c r="L54" s="28">
        <v>0</v>
      </c>
      <c r="M54" s="28">
        <v>0</v>
      </c>
      <c r="N54" s="14">
        <f t="shared" si="5"/>
        <v>0</v>
      </c>
      <c r="O54" s="28">
        <v>0</v>
      </c>
      <c r="P54" s="28">
        <v>0</v>
      </c>
      <c r="Q54" s="14">
        <f t="shared" si="1"/>
        <v>0</v>
      </c>
      <c r="T54" s="33"/>
    </row>
    <row r="55" spans="1:20" x14ac:dyDescent="0.2">
      <c r="A55" s="1" t="s">
        <v>15</v>
      </c>
      <c r="B55" s="14">
        <v>498.42</v>
      </c>
      <c r="C55" s="28">
        <v>0</v>
      </c>
      <c r="D55" s="28">
        <v>0</v>
      </c>
      <c r="E55" s="14">
        <f t="shared" si="2"/>
        <v>0</v>
      </c>
      <c r="F55" s="28">
        <v>1</v>
      </c>
      <c r="G55" s="28">
        <v>0.18726259669899062</v>
      </c>
      <c r="H55" s="14">
        <f t="shared" si="3"/>
        <v>498.42</v>
      </c>
      <c r="I55" s="28">
        <v>0</v>
      </c>
      <c r="J55" s="28">
        <v>0</v>
      </c>
      <c r="K55" s="14">
        <f t="shared" si="4"/>
        <v>0</v>
      </c>
      <c r="L55" s="28">
        <v>0</v>
      </c>
      <c r="M55" s="28">
        <v>0</v>
      </c>
      <c r="N55" s="14">
        <f t="shared" si="5"/>
        <v>0</v>
      </c>
      <c r="O55" s="28">
        <v>0</v>
      </c>
      <c r="P55" s="28">
        <v>0</v>
      </c>
      <c r="Q55" s="14">
        <f t="shared" si="1"/>
        <v>0</v>
      </c>
      <c r="T55" s="33"/>
    </row>
    <row r="56" spans="1:20" x14ac:dyDescent="0.2">
      <c r="A56" s="1" t="s">
        <v>16</v>
      </c>
      <c r="B56" s="14">
        <v>271.98000000000013</v>
      </c>
      <c r="C56" s="28">
        <v>5.5555555555555525E-2</v>
      </c>
      <c r="D56" s="28">
        <v>5.6770150397691668E-3</v>
      </c>
      <c r="E56" s="14">
        <f t="shared" si="2"/>
        <v>15.11</v>
      </c>
      <c r="F56" s="28">
        <v>0.94444444444444442</v>
      </c>
      <c r="G56" s="28">
        <v>9.6509255676075878E-2</v>
      </c>
      <c r="H56" s="14">
        <f t="shared" si="3"/>
        <v>256.87000000000012</v>
      </c>
      <c r="I56" s="28">
        <v>0</v>
      </c>
      <c r="J56" s="28">
        <v>0</v>
      </c>
      <c r="K56" s="14">
        <f t="shared" si="4"/>
        <v>0</v>
      </c>
      <c r="L56" s="28">
        <v>0</v>
      </c>
      <c r="M56" s="28">
        <v>0</v>
      </c>
      <c r="N56" s="14">
        <f t="shared" si="5"/>
        <v>0</v>
      </c>
      <c r="O56" s="28">
        <v>0</v>
      </c>
      <c r="P56" s="28">
        <v>0</v>
      </c>
      <c r="Q56" s="14">
        <f t="shared" si="1"/>
        <v>0</v>
      </c>
      <c r="T56" s="33"/>
    </row>
    <row r="57" spans="1:20" x14ac:dyDescent="0.2">
      <c r="B57" s="36">
        <f>SUM(B44:B56)</f>
        <v>2661.61</v>
      </c>
      <c r="D57" s="30">
        <f>SUM(D44:D56)</f>
        <v>3.2198556512787399E-2</v>
      </c>
      <c r="G57" s="30">
        <f>SUM(G44:G56)</f>
        <v>0.9533590571120496</v>
      </c>
      <c r="J57" s="30">
        <f>SUM(J44:J56)</f>
        <v>6.2593693290902922E-3</v>
      </c>
      <c r="M57" s="30">
        <f>SUM(M44:M56)</f>
        <v>5.7296147820304301E-3</v>
      </c>
      <c r="P57" s="30">
        <f>SUM(P44:P56)</f>
        <v>2.4534022640431939E-3</v>
      </c>
    </row>
    <row r="58" spans="1:20" x14ac:dyDescent="0.2">
      <c r="B58" s="37"/>
    </row>
    <row r="59" spans="1:20" x14ac:dyDescent="0.2">
      <c r="B59" s="37"/>
    </row>
    <row r="60" spans="1:20" ht="15.75" customHeight="1" x14ac:dyDescent="0.2">
      <c r="A60" s="44"/>
      <c r="B60" s="25" t="s">
        <v>41</v>
      </c>
      <c r="C60" s="26"/>
      <c r="D60" s="26"/>
      <c r="E60" s="26"/>
      <c r="F60" s="27"/>
    </row>
    <row r="61" spans="1:20" ht="48" customHeight="1" x14ac:dyDescent="0.2">
      <c r="A61" s="45"/>
      <c r="B61" s="1" t="s">
        <v>32</v>
      </c>
      <c r="C61" s="1" t="s">
        <v>37</v>
      </c>
      <c r="D61" s="1" t="s">
        <v>38</v>
      </c>
      <c r="E61" s="1" t="s">
        <v>39</v>
      </c>
      <c r="F61" s="1" t="s">
        <v>40</v>
      </c>
      <c r="G61" s="46"/>
    </row>
    <row r="62" spans="1:20" x14ac:dyDescent="0.2">
      <c r="A62" s="1" t="s">
        <v>31</v>
      </c>
      <c r="B62" s="28">
        <f>SUM(D44:D56)</f>
        <v>3.2198556512787399E-2</v>
      </c>
      <c r="C62" s="28">
        <f>SUM(G44:G56)</f>
        <v>0.9533590571120496</v>
      </c>
      <c r="D62" s="28">
        <f>SUM(J44:J56)</f>
        <v>6.2593693290902922E-3</v>
      </c>
      <c r="E62" s="28">
        <f>SUM(M44:M56)</f>
        <v>5.7296147820304301E-3</v>
      </c>
      <c r="F62" s="28">
        <f>SUM(P44:P56)</f>
        <v>2.4534022640431939E-3</v>
      </c>
    </row>
    <row r="63" spans="1:20" x14ac:dyDescent="0.2">
      <c r="A63" s="1" t="s">
        <v>21</v>
      </c>
      <c r="B63" s="14">
        <f>$B$57*B62</f>
        <v>85.700000000000074</v>
      </c>
      <c r="C63" s="14">
        <f t="shared" ref="C63:F63" si="6">$B$57*C62</f>
        <v>2537.4700000000025</v>
      </c>
      <c r="D63" s="14">
        <f t="shared" si="6"/>
        <v>16.660000000000014</v>
      </c>
      <c r="E63" s="14">
        <f t="shared" si="6"/>
        <v>15.250000000000014</v>
      </c>
      <c r="F63" s="14">
        <f t="shared" si="6"/>
        <v>6.5300000000000056</v>
      </c>
    </row>
    <row r="73" spans="1:20" ht="16.5" customHeight="1" x14ac:dyDescent="0.2">
      <c r="A73" s="2" t="s">
        <v>3</v>
      </c>
      <c r="B73" s="25" t="s">
        <v>136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33"/>
    </row>
    <row r="74" spans="1:20" ht="15.75" customHeight="1" x14ac:dyDescent="0.2">
      <c r="A74" s="3"/>
      <c r="B74" s="25" t="s">
        <v>0</v>
      </c>
      <c r="C74" s="26"/>
      <c r="D74" s="26"/>
      <c r="E74" s="27"/>
      <c r="F74" s="25" t="s">
        <v>182</v>
      </c>
      <c r="G74" s="27"/>
      <c r="H74" s="25" t="s">
        <v>184</v>
      </c>
      <c r="I74" s="27"/>
      <c r="J74" s="25" t="s">
        <v>129</v>
      </c>
      <c r="K74" s="27"/>
      <c r="L74" s="25" t="s">
        <v>140</v>
      </c>
      <c r="M74" s="27"/>
      <c r="N74" s="25" t="s">
        <v>1</v>
      </c>
      <c r="O74" s="26"/>
      <c r="P74" s="26"/>
      <c r="Q74" s="26"/>
      <c r="R74" s="26"/>
      <c r="S74" s="27"/>
      <c r="T74" s="33"/>
    </row>
    <row r="75" spans="1:20" ht="15" customHeight="1" x14ac:dyDescent="0.2">
      <c r="A75" s="3"/>
      <c r="B75" s="25" t="s">
        <v>33</v>
      </c>
      <c r="C75" s="27"/>
      <c r="D75" s="25" t="s">
        <v>34</v>
      </c>
      <c r="E75" s="27"/>
      <c r="F75" s="25" t="s">
        <v>33</v>
      </c>
      <c r="G75" s="27"/>
      <c r="H75" s="25" t="s">
        <v>33</v>
      </c>
      <c r="I75" s="27"/>
      <c r="J75" s="25" t="s">
        <v>33</v>
      </c>
      <c r="K75" s="27"/>
      <c r="L75" s="25" t="s">
        <v>33</v>
      </c>
      <c r="M75" s="27"/>
      <c r="N75" s="25" t="s">
        <v>32</v>
      </c>
      <c r="O75" s="27"/>
      <c r="P75" s="25" t="s">
        <v>33</v>
      </c>
      <c r="Q75" s="27"/>
      <c r="R75" s="25" t="s">
        <v>36</v>
      </c>
      <c r="S75" s="27"/>
      <c r="T75" s="33"/>
    </row>
    <row r="76" spans="1:20" ht="25.5" x14ac:dyDescent="0.2">
      <c r="A76" s="4"/>
      <c r="B76" s="1" t="s">
        <v>2</v>
      </c>
      <c r="C76" s="1" t="s">
        <v>17</v>
      </c>
      <c r="D76" s="1" t="s">
        <v>2</v>
      </c>
      <c r="E76" s="1" t="s">
        <v>17</v>
      </c>
      <c r="F76" s="1" t="s">
        <v>2</v>
      </c>
      <c r="G76" s="1" t="s">
        <v>17</v>
      </c>
      <c r="H76" s="1" t="s">
        <v>2</v>
      </c>
      <c r="I76" s="1" t="s">
        <v>17</v>
      </c>
      <c r="J76" s="1" t="s">
        <v>2</v>
      </c>
      <c r="K76" s="1" t="s">
        <v>17</v>
      </c>
      <c r="L76" s="1" t="s">
        <v>2</v>
      </c>
      <c r="M76" s="1" t="s">
        <v>17</v>
      </c>
      <c r="N76" s="1" t="s">
        <v>2</v>
      </c>
      <c r="O76" s="1" t="s">
        <v>17</v>
      </c>
      <c r="P76" s="1" t="s">
        <v>2</v>
      </c>
      <c r="Q76" s="1" t="s">
        <v>17</v>
      </c>
      <c r="R76" s="1" t="s">
        <v>2</v>
      </c>
      <c r="S76" s="1" t="s">
        <v>17</v>
      </c>
      <c r="T76" s="33"/>
    </row>
    <row r="77" spans="1:20" x14ac:dyDescent="0.2">
      <c r="A77" s="1" t="s">
        <v>4</v>
      </c>
      <c r="B77" s="28">
        <v>1</v>
      </c>
      <c r="C77" s="28">
        <v>1.2770465996145201E-2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1</v>
      </c>
      <c r="Q77" s="28">
        <v>1.2770465996145201E-2</v>
      </c>
      <c r="R77" s="28">
        <v>0</v>
      </c>
      <c r="S77" s="28">
        <v>0</v>
      </c>
      <c r="T77" s="33"/>
    </row>
    <row r="78" spans="1:20" x14ac:dyDescent="0.2">
      <c r="A78" s="1" t="s">
        <v>181</v>
      </c>
      <c r="B78" s="28">
        <v>0</v>
      </c>
      <c r="C78" s="28">
        <v>0</v>
      </c>
      <c r="D78" s="28">
        <v>0</v>
      </c>
      <c r="E78" s="28">
        <v>0</v>
      </c>
      <c r="F78" s="28">
        <v>1</v>
      </c>
      <c r="G78" s="28">
        <v>1.9465661761114531E-2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1</v>
      </c>
      <c r="Q78" s="28">
        <v>0.1232825244870587</v>
      </c>
      <c r="R78" s="28">
        <v>0</v>
      </c>
      <c r="S78" s="28">
        <v>0</v>
      </c>
      <c r="T78" s="33"/>
    </row>
    <row r="79" spans="1:20" x14ac:dyDescent="0.2">
      <c r="A79" s="1" t="s">
        <v>6</v>
      </c>
      <c r="B79" s="28">
        <v>0</v>
      </c>
      <c r="C79" s="28">
        <v>0</v>
      </c>
      <c r="D79" s="28">
        <v>0</v>
      </c>
      <c r="E79" s="28">
        <v>0</v>
      </c>
      <c r="F79" s="28">
        <v>1</v>
      </c>
      <c r="G79" s="28">
        <v>1.7188844346091289E-2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0.8</v>
      </c>
      <c r="Q79" s="28">
        <v>2.291845912812172E-2</v>
      </c>
      <c r="R79" s="28">
        <v>0</v>
      </c>
      <c r="S79" s="28">
        <v>0</v>
      </c>
      <c r="T79" s="33"/>
    </row>
    <row r="80" spans="1:20" ht="15" customHeight="1" x14ac:dyDescent="0.2">
      <c r="A80" s="1" t="s">
        <v>7</v>
      </c>
      <c r="B80" s="28">
        <v>1</v>
      </c>
      <c r="C80" s="28">
        <v>4.0366545061072096E-2</v>
      </c>
      <c r="D80" s="28">
        <v>0</v>
      </c>
      <c r="E80" s="28">
        <v>0</v>
      </c>
      <c r="F80" s="28">
        <v>1</v>
      </c>
      <c r="G80" s="28">
        <v>2.2298533594328259E-2</v>
      </c>
      <c r="H80" s="28">
        <v>0</v>
      </c>
      <c r="I80" s="28">
        <v>0</v>
      </c>
      <c r="J80" s="28">
        <v>1</v>
      </c>
      <c r="K80" s="28">
        <v>1.1425415444035763E-2</v>
      </c>
      <c r="L80" s="28">
        <v>0</v>
      </c>
      <c r="M80" s="28">
        <v>0</v>
      </c>
      <c r="N80" s="28">
        <v>9.7780293026472981E-2</v>
      </c>
      <c r="O80" s="28">
        <v>1.1684657030894845E-2</v>
      </c>
      <c r="P80" s="28">
        <v>0.90221970697352694</v>
      </c>
      <c r="Q80" s="28">
        <v>0.10781444313780016</v>
      </c>
      <c r="R80" s="28">
        <v>0</v>
      </c>
      <c r="S80" s="28">
        <v>0</v>
      </c>
      <c r="T80" s="33"/>
    </row>
    <row r="81" spans="1:20" x14ac:dyDescent="0.2">
      <c r="A81" s="1" t="s">
        <v>8</v>
      </c>
      <c r="B81" s="28">
        <v>1</v>
      </c>
      <c r="C81" s="28">
        <v>1.5873850789559715E-2</v>
      </c>
      <c r="D81" s="28">
        <v>0</v>
      </c>
      <c r="E81" s="28">
        <v>0</v>
      </c>
      <c r="F81" s="28">
        <v>1</v>
      </c>
      <c r="G81" s="28">
        <v>8.7353143398168839E-3</v>
      </c>
      <c r="H81" s="28">
        <v>1</v>
      </c>
      <c r="I81" s="28">
        <v>3.5692682248714153E-3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1</v>
      </c>
      <c r="Q81" s="28">
        <v>1.7846341124357075E-2</v>
      </c>
      <c r="R81" s="28">
        <v>0</v>
      </c>
      <c r="S81" s="28">
        <v>0</v>
      </c>
      <c r="T81" s="33"/>
    </row>
    <row r="82" spans="1:20" x14ac:dyDescent="0.2">
      <c r="A82" s="1" t="s">
        <v>9</v>
      </c>
      <c r="B82" s="28">
        <v>1</v>
      </c>
      <c r="C82" s="28">
        <v>1.207164084895985E-2</v>
      </c>
      <c r="D82" s="28">
        <v>0</v>
      </c>
      <c r="E82" s="28">
        <v>0</v>
      </c>
      <c r="F82" s="28">
        <v>1</v>
      </c>
      <c r="G82" s="28">
        <v>5.4745060320633046E-2</v>
      </c>
      <c r="H82" s="28">
        <v>0</v>
      </c>
      <c r="I82" s="28">
        <v>0</v>
      </c>
      <c r="J82" s="28">
        <v>0</v>
      </c>
      <c r="K82" s="28">
        <v>0</v>
      </c>
      <c r="L82" s="28">
        <v>1</v>
      </c>
      <c r="M82" s="28">
        <v>5.6356866708496033E-3</v>
      </c>
      <c r="N82" s="28">
        <v>0</v>
      </c>
      <c r="O82" s="28">
        <v>0</v>
      </c>
      <c r="P82" s="28">
        <v>1</v>
      </c>
      <c r="Q82" s="28">
        <v>4.0813642870292835E-2</v>
      </c>
      <c r="R82" s="28">
        <v>0</v>
      </c>
      <c r="S82" s="28">
        <v>0</v>
      </c>
      <c r="T82" s="33"/>
    </row>
    <row r="83" spans="1:20" x14ac:dyDescent="0.2">
      <c r="A83" s="1" t="s">
        <v>10</v>
      </c>
      <c r="B83" s="28">
        <v>0</v>
      </c>
      <c r="C83" s="28">
        <v>0</v>
      </c>
      <c r="D83" s="28">
        <v>1</v>
      </c>
      <c r="E83" s="28">
        <v>6.2593693290902922E-3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1</v>
      </c>
      <c r="O83" s="28">
        <v>3.1296846645451461E-3</v>
      </c>
      <c r="P83" s="28">
        <v>0</v>
      </c>
      <c r="Q83" s="28">
        <v>0</v>
      </c>
      <c r="R83" s="28">
        <v>0</v>
      </c>
      <c r="S83" s="28">
        <v>0</v>
      </c>
      <c r="T83" s="33"/>
    </row>
    <row r="84" spans="1:20" x14ac:dyDescent="0.2">
      <c r="A84" s="1" t="s">
        <v>18</v>
      </c>
      <c r="B84" s="28">
        <v>1</v>
      </c>
      <c r="C84" s="28">
        <v>1.9668546481265117E-2</v>
      </c>
      <c r="D84" s="28">
        <v>0</v>
      </c>
      <c r="E84" s="28">
        <v>0</v>
      </c>
      <c r="F84" s="28">
        <v>1</v>
      </c>
      <c r="G84" s="28">
        <v>5.8686283865780533E-3</v>
      </c>
      <c r="H84" s="28">
        <v>1</v>
      </c>
      <c r="I84" s="28">
        <v>2.9343141932890266E-3</v>
      </c>
      <c r="J84" s="28">
        <v>0</v>
      </c>
      <c r="K84" s="28">
        <v>0</v>
      </c>
      <c r="L84" s="28">
        <v>0</v>
      </c>
      <c r="M84" s="28">
        <v>0</v>
      </c>
      <c r="N84" s="28">
        <v>0.28829826504245104</v>
      </c>
      <c r="O84" s="28">
        <v>5.8686283865780533E-3</v>
      </c>
      <c r="P84" s="28">
        <v>0.71170173495754885</v>
      </c>
      <c r="Q84" s="28">
        <v>1.4487471868530714E-2</v>
      </c>
      <c r="R84" s="28">
        <v>0</v>
      </c>
      <c r="S84" s="28">
        <v>0</v>
      </c>
      <c r="T84" s="33"/>
    </row>
    <row r="85" spans="1:20" x14ac:dyDescent="0.2">
      <c r="A85" s="1" t="s">
        <v>12</v>
      </c>
      <c r="B85" s="28">
        <v>1</v>
      </c>
      <c r="C85" s="28">
        <v>4.3507501098958935E-2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1</v>
      </c>
      <c r="Q85" s="28">
        <v>1.3052250329687683E-2</v>
      </c>
      <c r="R85" s="28">
        <v>0</v>
      </c>
      <c r="S85" s="28">
        <v>0</v>
      </c>
      <c r="T85" s="33"/>
    </row>
    <row r="86" spans="1:20" x14ac:dyDescent="0.2">
      <c r="A86" s="1" t="s">
        <v>13</v>
      </c>
      <c r="B86" s="28">
        <v>1</v>
      </c>
      <c r="C86" s="28">
        <v>4.9068045280863878E-3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1</v>
      </c>
      <c r="S86" s="28">
        <v>2.4534022640431939E-3</v>
      </c>
      <c r="T86" s="33"/>
    </row>
    <row r="87" spans="1:20" x14ac:dyDescent="0.2">
      <c r="A87" s="1" t="s">
        <v>14</v>
      </c>
      <c r="B87" s="28">
        <v>1</v>
      </c>
      <c r="C87" s="28">
        <v>5.8385713910001887E-3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0.375</v>
      </c>
      <c r="O87" s="28">
        <v>5.8385713910001887E-3</v>
      </c>
      <c r="P87" s="28">
        <v>0.625</v>
      </c>
      <c r="Q87" s="28">
        <v>9.7309523183336469E-3</v>
      </c>
      <c r="R87" s="28">
        <v>0</v>
      </c>
      <c r="S87" s="28">
        <v>0</v>
      </c>
      <c r="T87" s="33"/>
    </row>
    <row r="88" spans="1:20" x14ac:dyDescent="0.2">
      <c r="A88" s="1" t="s">
        <v>15</v>
      </c>
      <c r="B88" s="28">
        <v>1</v>
      </c>
      <c r="C88" s="28">
        <v>1.3029707583004282E-2</v>
      </c>
      <c r="D88" s="28">
        <v>0</v>
      </c>
      <c r="E88" s="28">
        <v>0</v>
      </c>
      <c r="F88" s="28">
        <v>1</v>
      </c>
      <c r="G88" s="28">
        <v>4.7057983701594183E-2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1</v>
      </c>
      <c r="Q88" s="28">
        <v>0.12717490541439214</v>
      </c>
      <c r="R88" s="28">
        <v>0</v>
      </c>
      <c r="S88" s="28">
        <v>0</v>
      </c>
      <c r="T88" s="33"/>
    </row>
    <row r="89" spans="1:20" x14ac:dyDescent="0.2">
      <c r="A89" s="47" t="s">
        <v>16</v>
      </c>
      <c r="B89" s="28">
        <v>1</v>
      </c>
      <c r="C89" s="28">
        <v>3.9739105278384167E-2</v>
      </c>
      <c r="D89" s="28">
        <v>0</v>
      </c>
      <c r="E89" s="28">
        <v>0</v>
      </c>
      <c r="F89" s="28">
        <v>1</v>
      </c>
      <c r="G89" s="28">
        <v>5.6770150397691668E-3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9.9999999999999978E-2</v>
      </c>
      <c r="O89" s="28">
        <v>5.6770150397691668E-3</v>
      </c>
      <c r="P89" s="28">
        <v>0.89999999999999991</v>
      </c>
      <c r="Q89" s="28">
        <v>5.1093135357922502E-2</v>
      </c>
      <c r="R89" s="28">
        <v>0</v>
      </c>
      <c r="S89" s="28">
        <v>0</v>
      </c>
      <c r="T89" s="33"/>
    </row>
    <row r="90" spans="1:20" x14ac:dyDescent="0.2">
      <c r="B90" s="37"/>
    </row>
    <row r="92" spans="1:20" ht="15.75" customHeight="1" x14ac:dyDescent="0.2">
      <c r="A92" s="34"/>
      <c r="C92" s="2" t="s">
        <v>3</v>
      </c>
      <c r="D92" s="25" t="s">
        <v>59</v>
      </c>
      <c r="E92" s="26"/>
      <c r="F92" s="26"/>
      <c r="G92" s="26"/>
      <c r="H92" s="26"/>
      <c r="I92" s="27"/>
      <c r="J92" s="34"/>
      <c r="K92" s="33"/>
    </row>
    <row r="93" spans="1:20" ht="15.75" customHeight="1" x14ac:dyDescent="0.2">
      <c r="A93" s="34"/>
      <c r="C93" s="4"/>
      <c r="D93" s="1" t="s">
        <v>53</v>
      </c>
      <c r="E93" s="1" t="s">
        <v>54</v>
      </c>
      <c r="F93" s="1" t="s">
        <v>55</v>
      </c>
      <c r="G93" s="1" t="s">
        <v>56</v>
      </c>
      <c r="H93" s="1" t="s">
        <v>52</v>
      </c>
      <c r="I93" s="1" t="s">
        <v>57</v>
      </c>
      <c r="J93" s="34"/>
      <c r="K93" s="33"/>
    </row>
    <row r="94" spans="1:20" x14ac:dyDescent="0.2">
      <c r="A94" s="34"/>
      <c r="C94" s="1" t="s">
        <v>4</v>
      </c>
      <c r="D94" s="14">
        <v>3.4285714289999998</v>
      </c>
      <c r="E94" s="14">
        <v>3.4285714289999998</v>
      </c>
      <c r="F94" s="14">
        <v>3.4285714289999998</v>
      </c>
      <c r="G94" s="14">
        <v>0</v>
      </c>
      <c r="H94" s="14">
        <v>67.98</v>
      </c>
      <c r="I94" s="14">
        <v>67.98</v>
      </c>
      <c r="J94" s="34"/>
      <c r="K94" s="33"/>
    </row>
    <row r="95" spans="1:20" x14ac:dyDescent="0.2">
      <c r="A95" s="34"/>
      <c r="C95" s="1" t="s">
        <v>181</v>
      </c>
      <c r="D95" s="14">
        <v>3.4285714289999998</v>
      </c>
      <c r="E95" s="14">
        <v>3.4285714289999998</v>
      </c>
      <c r="F95" s="14">
        <v>3.4285714289999998</v>
      </c>
      <c r="G95" s="14">
        <v>0</v>
      </c>
      <c r="H95" s="14">
        <v>379.93999999999994</v>
      </c>
      <c r="I95" s="14">
        <v>379.93999999999994</v>
      </c>
      <c r="J95" s="34"/>
      <c r="K95" s="33"/>
    </row>
    <row r="96" spans="1:20" x14ac:dyDescent="0.2">
      <c r="A96" s="34"/>
      <c r="C96" s="1" t="s">
        <v>6</v>
      </c>
      <c r="D96" s="14">
        <v>3.8750000003749996</v>
      </c>
      <c r="E96" s="14">
        <v>3.4285714289999998</v>
      </c>
      <c r="F96" s="14">
        <v>7</v>
      </c>
      <c r="G96" s="14">
        <v>1.186009674874112</v>
      </c>
      <c r="H96" s="14">
        <v>122</v>
      </c>
      <c r="I96" s="14">
        <v>122</v>
      </c>
      <c r="J96" s="34"/>
      <c r="K96" s="33"/>
    </row>
    <row r="97" spans="1:18" x14ac:dyDescent="0.2">
      <c r="A97" s="34"/>
      <c r="C97" s="1" t="s">
        <v>7</v>
      </c>
      <c r="D97" s="14">
        <v>3.4120915381101193</v>
      </c>
      <c r="E97" s="14">
        <v>2.8571428569999999</v>
      </c>
      <c r="F97" s="14">
        <v>3.4285714289999998</v>
      </c>
      <c r="G97" s="14">
        <v>9.5725009834483454E-2</v>
      </c>
      <c r="H97" s="14">
        <v>515.2600000000001</v>
      </c>
      <c r="I97" s="14">
        <v>515.2600000000001</v>
      </c>
      <c r="J97" s="34"/>
      <c r="K97" s="33"/>
    </row>
    <row r="98" spans="1:18" x14ac:dyDescent="0.2">
      <c r="A98" s="34"/>
      <c r="C98" s="1" t="s">
        <v>8</v>
      </c>
      <c r="D98" s="14">
        <v>3.4285714289999998</v>
      </c>
      <c r="E98" s="14">
        <v>3.4285714289999998</v>
      </c>
      <c r="F98" s="14">
        <v>3.4285714289999998</v>
      </c>
      <c r="G98" s="14">
        <v>0</v>
      </c>
      <c r="H98" s="14">
        <v>122.5</v>
      </c>
      <c r="I98" s="14">
        <v>122.5</v>
      </c>
      <c r="J98" s="34"/>
      <c r="K98" s="33"/>
    </row>
    <row r="99" spans="1:18" x14ac:dyDescent="0.2">
      <c r="A99" s="34"/>
      <c r="C99" s="1" t="s">
        <v>9</v>
      </c>
      <c r="D99" s="14">
        <v>3.4214634011365312</v>
      </c>
      <c r="E99" s="14">
        <v>2.8571428569999999</v>
      </c>
      <c r="F99" s="14">
        <v>3.8571428569999999</v>
      </c>
      <c r="G99" s="14">
        <v>0.1594352796862101</v>
      </c>
      <c r="H99" s="14">
        <v>301.47000000000003</v>
      </c>
      <c r="I99" s="14">
        <v>301.47000000000003</v>
      </c>
      <c r="J99" s="34"/>
      <c r="K99" s="33"/>
    </row>
    <row r="100" spans="1:18" x14ac:dyDescent="0.2">
      <c r="A100" s="34"/>
      <c r="C100" s="1" t="s">
        <v>10</v>
      </c>
      <c r="D100" s="14">
        <v>3.4285714289999998</v>
      </c>
      <c r="E100" s="14">
        <v>3.4285714289999998</v>
      </c>
      <c r="F100" s="14">
        <v>3.4285714289999998</v>
      </c>
      <c r="G100" s="14">
        <v>0</v>
      </c>
      <c r="H100" s="14">
        <v>24.990000000000002</v>
      </c>
      <c r="I100" s="14">
        <v>24.990000000000002</v>
      </c>
      <c r="J100" s="34"/>
      <c r="K100" s="33"/>
    </row>
    <row r="101" spans="1:18" x14ac:dyDescent="0.2">
      <c r="A101" s="34"/>
      <c r="C101" s="1" t="s">
        <v>18</v>
      </c>
      <c r="D101" s="14">
        <v>3.3779514578772694</v>
      </c>
      <c r="E101" s="14">
        <v>1.7142857140000001</v>
      </c>
      <c r="F101" s="14">
        <v>6.8181818180000002</v>
      </c>
      <c r="G101" s="14">
        <v>1.0642337568476743</v>
      </c>
      <c r="H101" s="14">
        <v>129.96</v>
      </c>
      <c r="I101" s="14">
        <v>129.96</v>
      </c>
      <c r="J101" s="34"/>
      <c r="K101" s="33"/>
    </row>
    <row r="102" spans="1:18" x14ac:dyDescent="0.2">
      <c r="A102" s="34"/>
      <c r="C102" s="1" t="s">
        <v>12</v>
      </c>
      <c r="D102" s="14">
        <v>3.4285714289999998</v>
      </c>
      <c r="E102" s="14">
        <v>3.4285714289999998</v>
      </c>
      <c r="F102" s="14">
        <v>3.4285714289999998</v>
      </c>
      <c r="G102" s="14">
        <v>0</v>
      </c>
      <c r="H102" s="14">
        <v>150.54000000000002</v>
      </c>
      <c r="I102" s="14">
        <v>150.54000000000002</v>
      </c>
      <c r="J102" s="34"/>
      <c r="K102" s="33"/>
    </row>
    <row r="103" spans="1:18" x14ac:dyDescent="0.2">
      <c r="A103" s="34"/>
      <c r="C103" s="1" t="s">
        <v>13</v>
      </c>
      <c r="D103" s="14">
        <v>3.4285714289999998</v>
      </c>
      <c r="E103" s="14">
        <v>3.4285714289999998</v>
      </c>
      <c r="F103" s="14">
        <v>3.4285714289999998</v>
      </c>
      <c r="G103" s="14">
        <v>0</v>
      </c>
      <c r="H103" s="14">
        <v>19.59</v>
      </c>
      <c r="I103" s="14">
        <v>19.59</v>
      </c>
      <c r="J103" s="34"/>
      <c r="K103" s="33"/>
    </row>
    <row r="104" spans="1:18" x14ac:dyDescent="0.2">
      <c r="A104" s="34"/>
      <c r="C104" s="1" t="s">
        <v>14</v>
      </c>
      <c r="D104" s="14">
        <v>3.4285714289999998</v>
      </c>
      <c r="E104" s="14">
        <v>3.4285714289999998</v>
      </c>
      <c r="F104" s="14">
        <v>3.4285714289999998</v>
      </c>
      <c r="G104" s="14">
        <v>0</v>
      </c>
      <c r="H104" s="14">
        <v>56.98</v>
      </c>
      <c r="I104" s="14">
        <v>56.98</v>
      </c>
      <c r="J104" s="34"/>
      <c r="K104" s="33"/>
    </row>
    <row r="105" spans="1:18" x14ac:dyDescent="0.2">
      <c r="A105" s="34"/>
      <c r="C105" s="1" t="s">
        <v>15</v>
      </c>
      <c r="D105" s="14">
        <v>3.2849748064703057</v>
      </c>
      <c r="E105" s="14">
        <v>1.7142857140000001</v>
      </c>
      <c r="F105" s="14">
        <v>3.4285714289999998</v>
      </c>
      <c r="G105" s="14">
        <v>0.47539360505204431</v>
      </c>
      <c r="H105" s="14">
        <v>498.42</v>
      </c>
      <c r="I105" s="14">
        <v>498.42</v>
      </c>
      <c r="J105" s="34"/>
      <c r="K105" s="33"/>
    </row>
    <row r="106" spans="1:18" x14ac:dyDescent="0.2">
      <c r="A106" s="34"/>
      <c r="C106" s="47" t="s">
        <v>16</v>
      </c>
      <c r="D106" s="14">
        <v>3.4285714289999998</v>
      </c>
      <c r="E106" s="14">
        <v>3.4285714289999998</v>
      </c>
      <c r="F106" s="14">
        <v>3.4285714289999998</v>
      </c>
      <c r="G106" s="14">
        <v>0</v>
      </c>
      <c r="H106" s="14">
        <v>271.98000000000013</v>
      </c>
      <c r="I106" s="14">
        <v>271.98000000000013</v>
      </c>
      <c r="J106" s="34"/>
      <c r="K106" s="33"/>
    </row>
    <row r="109" spans="1:18" ht="32.25" customHeight="1" x14ac:dyDescent="0.2">
      <c r="A109" s="34"/>
      <c r="C109" s="2" t="s">
        <v>3</v>
      </c>
      <c r="D109" s="25" t="s">
        <v>153</v>
      </c>
      <c r="E109" s="26"/>
      <c r="F109" s="26"/>
      <c r="G109" s="26"/>
      <c r="H109" s="26"/>
      <c r="I109" s="27"/>
      <c r="J109" s="34"/>
      <c r="L109" s="25" t="s">
        <v>154</v>
      </c>
      <c r="M109" s="26"/>
      <c r="N109" s="26"/>
      <c r="O109" s="26"/>
      <c r="P109" s="26"/>
      <c r="Q109" s="27"/>
      <c r="R109" s="34"/>
    </row>
    <row r="110" spans="1:18" x14ac:dyDescent="0.2">
      <c r="A110" s="34"/>
      <c r="C110" s="4"/>
      <c r="D110" s="1" t="s">
        <v>53</v>
      </c>
      <c r="E110" s="1" t="s">
        <v>54</v>
      </c>
      <c r="F110" s="1" t="s">
        <v>55</v>
      </c>
      <c r="G110" s="1" t="s">
        <v>56</v>
      </c>
      <c r="H110" s="1" t="s">
        <v>52</v>
      </c>
      <c r="I110" s="1" t="s">
        <v>57</v>
      </c>
      <c r="J110" s="34"/>
      <c r="L110" s="1" t="s">
        <v>53</v>
      </c>
      <c r="M110" s="1" t="s">
        <v>54</v>
      </c>
      <c r="N110" s="1" t="s">
        <v>55</v>
      </c>
      <c r="O110" s="1" t="s">
        <v>56</v>
      </c>
      <c r="P110" s="1" t="s">
        <v>52</v>
      </c>
      <c r="Q110" s="1" t="s">
        <v>57</v>
      </c>
      <c r="R110" s="34"/>
    </row>
    <row r="111" spans="1:18" x14ac:dyDescent="0.2">
      <c r="A111" s="34"/>
      <c r="C111" s="1" t="s">
        <v>4</v>
      </c>
      <c r="D111" s="14">
        <v>25440</v>
      </c>
      <c r="E111" s="14">
        <v>11210</v>
      </c>
      <c r="F111" s="14">
        <v>42110</v>
      </c>
      <c r="G111" s="14">
        <v>12923.844933650791</v>
      </c>
      <c r="H111" s="14">
        <v>67.98</v>
      </c>
      <c r="I111" s="14">
        <v>33.99</v>
      </c>
      <c r="J111" s="34"/>
      <c r="L111" s="14">
        <v>40431.356177698151</v>
      </c>
      <c r="M111" s="14">
        <v>1200</v>
      </c>
      <c r="N111" s="14">
        <v>579340</v>
      </c>
      <c r="O111" s="14">
        <v>72540.480074922365</v>
      </c>
      <c r="P111" s="14">
        <v>2661.6099999999979</v>
      </c>
      <c r="Q111" s="14">
        <v>1049.42</v>
      </c>
      <c r="R111" s="34"/>
    </row>
    <row r="112" spans="1:18" x14ac:dyDescent="0.2">
      <c r="A112" s="34"/>
      <c r="C112" s="1" t="s">
        <v>181</v>
      </c>
      <c r="D112" s="14">
        <v>30935</v>
      </c>
      <c r="E112" s="14">
        <v>11310</v>
      </c>
      <c r="F112" s="14">
        <v>82370</v>
      </c>
      <c r="G112" s="14">
        <v>21731.979843420708</v>
      </c>
      <c r="H112" s="14">
        <v>379.93999999999994</v>
      </c>
      <c r="I112" s="14">
        <v>138.16</v>
      </c>
      <c r="J112" s="34"/>
    </row>
    <row r="113" spans="1:12" x14ac:dyDescent="0.2">
      <c r="A113" s="34"/>
      <c r="C113" s="1" t="s">
        <v>6</v>
      </c>
      <c r="D113" s="14">
        <v>5340</v>
      </c>
      <c r="E113" s="14">
        <v>5340</v>
      </c>
      <c r="F113" s="14">
        <v>5340</v>
      </c>
      <c r="G113" s="14">
        <v>0</v>
      </c>
      <c r="H113" s="14">
        <v>122</v>
      </c>
      <c r="I113" s="14">
        <v>15.25</v>
      </c>
      <c r="J113" s="34"/>
    </row>
    <row r="114" spans="1:12" x14ac:dyDescent="0.2">
      <c r="A114" s="34"/>
      <c r="C114" s="1" t="s">
        <v>7</v>
      </c>
      <c r="D114" s="14">
        <v>60075.961378636035</v>
      </c>
      <c r="E114" s="14">
        <v>5390</v>
      </c>
      <c r="F114" s="14">
        <v>291550</v>
      </c>
      <c r="G114" s="14">
        <v>93715.314515776641</v>
      </c>
      <c r="H114" s="14">
        <v>515.2600000000001</v>
      </c>
      <c r="I114" s="14">
        <v>204.55</v>
      </c>
      <c r="J114" s="34"/>
      <c r="L114" s="33"/>
    </row>
    <row r="115" spans="1:12" x14ac:dyDescent="0.2">
      <c r="A115" s="34"/>
      <c r="C115" s="1" t="s">
        <v>8</v>
      </c>
      <c r="D115" s="14">
        <v>28605</v>
      </c>
      <c r="E115" s="14">
        <v>8580</v>
      </c>
      <c r="F115" s="14">
        <v>52120</v>
      </c>
      <c r="G115" s="14">
        <v>16374.599603109755</v>
      </c>
      <c r="H115" s="14">
        <v>122.5</v>
      </c>
      <c r="I115" s="14">
        <v>38</v>
      </c>
      <c r="J115" s="34"/>
      <c r="L115" s="33"/>
    </row>
    <row r="116" spans="1:12" x14ac:dyDescent="0.2">
      <c r="A116" s="34"/>
      <c r="C116" s="1" t="s">
        <v>9</v>
      </c>
      <c r="D116" s="14">
        <v>26895.037953331463</v>
      </c>
      <c r="E116" s="14">
        <v>3770</v>
      </c>
      <c r="F116" s="14">
        <v>78140</v>
      </c>
      <c r="G116" s="14">
        <v>22858.484995175833</v>
      </c>
      <c r="H116" s="14">
        <v>301.47000000000003</v>
      </c>
      <c r="I116" s="14">
        <v>106.71000000000001</v>
      </c>
      <c r="J116" s="34"/>
      <c r="L116" s="33"/>
    </row>
    <row r="117" spans="1:12" x14ac:dyDescent="0.2">
      <c r="A117" s="34"/>
      <c r="C117" s="1" t="s">
        <v>10</v>
      </c>
      <c r="D117" s="14">
        <v>74540</v>
      </c>
      <c r="E117" s="14">
        <v>54080</v>
      </c>
      <c r="F117" s="14">
        <v>95000</v>
      </c>
      <c r="G117" s="14">
        <v>21103.148209871819</v>
      </c>
      <c r="H117" s="14">
        <v>24.990000000000002</v>
      </c>
      <c r="I117" s="14">
        <v>16.66</v>
      </c>
      <c r="J117" s="34"/>
      <c r="L117" s="33"/>
    </row>
    <row r="118" spans="1:12" x14ac:dyDescent="0.2">
      <c r="A118" s="34"/>
      <c r="C118" s="1" t="s">
        <v>18</v>
      </c>
      <c r="D118" s="14">
        <v>105479.88619656955</v>
      </c>
      <c r="E118" s="14">
        <v>3266</v>
      </c>
      <c r="F118" s="14">
        <v>579340</v>
      </c>
      <c r="G118" s="14">
        <v>189204.7095375412</v>
      </c>
      <c r="H118" s="14">
        <v>129.96</v>
      </c>
      <c r="I118" s="14">
        <v>73.460000000000008</v>
      </c>
      <c r="J118" s="34"/>
      <c r="L118" s="33"/>
    </row>
    <row r="119" spans="1:12" x14ac:dyDescent="0.2">
      <c r="A119" s="34"/>
      <c r="C119" s="1" t="s">
        <v>12</v>
      </c>
      <c r="D119" s="14">
        <v>25342</v>
      </c>
      <c r="E119" s="14">
        <v>1200</v>
      </c>
      <c r="F119" s="14">
        <v>65710</v>
      </c>
      <c r="G119" s="14">
        <v>22373.750085912154</v>
      </c>
      <c r="H119" s="14">
        <v>150.54000000000002</v>
      </c>
      <c r="I119" s="14">
        <v>57.9</v>
      </c>
      <c r="J119" s="34"/>
      <c r="L119" s="33"/>
    </row>
    <row r="120" spans="1:12" x14ac:dyDescent="0.2">
      <c r="A120" s="34"/>
      <c r="C120" s="1" t="s">
        <v>13</v>
      </c>
      <c r="D120" s="14"/>
      <c r="E120" s="14"/>
      <c r="F120" s="14"/>
      <c r="G120" s="14"/>
      <c r="H120" s="14">
        <v>19.59</v>
      </c>
      <c r="I120" s="14">
        <v>0</v>
      </c>
      <c r="J120" s="34"/>
      <c r="L120" s="33"/>
    </row>
    <row r="121" spans="1:12" x14ac:dyDescent="0.2">
      <c r="A121" s="34"/>
      <c r="C121" s="1" t="s">
        <v>14</v>
      </c>
      <c r="D121" s="14">
        <v>9776.6666666666661</v>
      </c>
      <c r="E121" s="14">
        <v>6540</v>
      </c>
      <c r="F121" s="14">
        <v>12420</v>
      </c>
      <c r="G121" s="14">
        <v>2519.2939303268954</v>
      </c>
      <c r="H121" s="14">
        <v>56.98</v>
      </c>
      <c r="I121" s="14">
        <v>15.54</v>
      </c>
      <c r="J121" s="34"/>
      <c r="L121" s="33"/>
    </row>
    <row r="122" spans="1:12" x14ac:dyDescent="0.2">
      <c r="A122" s="34"/>
      <c r="C122" s="1" t="s">
        <v>15</v>
      </c>
      <c r="D122" s="14">
        <v>31385.771679743662</v>
      </c>
      <c r="E122" s="14">
        <v>9700</v>
      </c>
      <c r="F122" s="14">
        <v>203400</v>
      </c>
      <c r="G122" s="14">
        <v>40044.553269126423</v>
      </c>
      <c r="H122" s="14">
        <v>498.42</v>
      </c>
      <c r="I122" s="14">
        <v>243.43</v>
      </c>
      <c r="J122" s="34"/>
      <c r="L122" s="33"/>
    </row>
    <row r="123" spans="1:12" x14ac:dyDescent="0.2">
      <c r="A123" s="34"/>
      <c r="C123" s="47" t="s">
        <v>16</v>
      </c>
      <c r="D123" s="14">
        <v>25659.428571428572</v>
      </c>
      <c r="E123" s="14">
        <v>10008</v>
      </c>
      <c r="F123" s="14">
        <v>55540</v>
      </c>
      <c r="G123" s="14">
        <v>17433.522997809036</v>
      </c>
      <c r="H123" s="14">
        <v>271.98000000000013</v>
      </c>
      <c r="I123" s="14">
        <v>105.77</v>
      </c>
      <c r="J123" s="34"/>
      <c r="L123" s="33"/>
    </row>
    <row r="124" spans="1:12" x14ac:dyDescent="0.2">
      <c r="L124" s="33"/>
    </row>
    <row r="128" spans="1:12" ht="15.75" customHeight="1" x14ac:dyDescent="0.2">
      <c r="A128" s="2" t="s">
        <v>3</v>
      </c>
      <c r="B128" s="2" t="s">
        <v>127</v>
      </c>
      <c r="C128" s="25" t="s">
        <v>139</v>
      </c>
      <c r="D128" s="26"/>
      <c r="E128" s="26"/>
      <c r="F128" s="26"/>
      <c r="G128" s="26"/>
      <c r="H128" s="27"/>
    </row>
    <row r="129" spans="1:19" ht="15.75" customHeight="1" x14ac:dyDescent="0.2">
      <c r="A129" s="3"/>
      <c r="B129" s="3"/>
      <c r="C129" s="25" t="s">
        <v>29</v>
      </c>
      <c r="D129" s="27"/>
      <c r="E129" s="2" t="s">
        <v>21</v>
      </c>
      <c r="F129" s="25" t="s">
        <v>30</v>
      </c>
      <c r="G129" s="27"/>
      <c r="H129" s="2" t="s">
        <v>21</v>
      </c>
      <c r="S129" s="33"/>
    </row>
    <row r="130" spans="1:19" ht="24.75" customHeight="1" x14ac:dyDescent="0.2">
      <c r="A130" s="4"/>
      <c r="B130" s="4"/>
      <c r="C130" s="1" t="s">
        <v>2</v>
      </c>
      <c r="D130" s="1" t="s">
        <v>17</v>
      </c>
      <c r="E130" s="4"/>
      <c r="F130" s="1" t="s">
        <v>2</v>
      </c>
      <c r="G130" s="1" t="s">
        <v>17</v>
      </c>
      <c r="H130" s="4"/>
      <c r="S130" s="33"/>
    </row>
    <row r="131" spans="1:19" x14ac:dyDescent="0.2">
      <c r="A131" s="1" t="s">
        <v>4</v>
      </c>
      <c r="B131" s="14">
        <v>67.98</v>
      </c>
      <c r="C131" s="28">
        <v>0.83333333333333326</v>
      </c>
      <c r="D131" s="28">
        <v>2.1654039921410951E-2</v>
      </c>
      <c r="E131" s="14">
        <f>C131*B131</f>
        <v>56.65</v>
      </c>
      <c r="F131" s="28">
        <v>0.16666666666666663</v>
      </c>
      <c r="G131" s="28">
        <v>4.3308079842821904E-3</v>
      </c>
      <c r="H131" s="14">
        <f>B131*F131</f>
        <v>11.329999999999998</v>
      </c>
      <c r="S131" s="33"/>
    </row>
    <row r="132" spans="1:19" x14ac:dyDescent="0.2">
      <c r="A132" s="1" t="s">
        <v>5</v>
      </c>
      <c r="B132" s="14">
        <v>379.93999999999994</v>
      </c>
      <c r="C132" s="28">
        <v>0.36363636363636365</v>
      </c>
      <c r="D132" s="28">
        <v>5.2810629400567285E-2</v>
      </c>
      <c r="E132" s="14">
        <f t="shared" ref="E132:E143" si="7">C132*B132</f>
        <v>138.15999999999997</v>
      </c>
      <c r="F132" s="28">
        <v>0.63636363636363658</v>
      </c>
      <c r="G132" s="28">
        <v>9.2418601450992774E-2</v>
      </c>
      <c r="H132" s="14">
        <f t="shared" ref="H132:H143" si="8">B132*F132</f>
        <v>241.78000000000003</v>
      </c>
      <c r="S132" s="33"/>
    </row>
    <row r="133" spans="1:19" x14ac:dyDescent="0.2">
      <c r="A133" s="1" t="s">
        <v>6</v>
      </c>
      <c r="B133" s="14">
        <v>122</v>
      </c>
      <c r="C133" s="28">
        <v>0</v>
      </c>
      <c r="D133" s="28">
        <v>0</v>
      </c>
      <c r="E133" s="14">
        <f t="shared" si="7"/>
        <v>0</v>
      </c>
      <c r="F133" s="28">
        <v>1</v>
      </c>
      <c r="G133" s="28">
        <v>4.663358994549225E-2</v>
      </c>
      <c r="H133" s="14">
        <f t="shared" si="8"/>
        <v>122</v>
      </c>
      <c r="S133" s="33"/>
    </row>
    <row r="134" spans="1:19" x14ac:dyDescent="0.2">
      <c r="A134" s="1" t="s">
        <v>7</v>
      </c>
      <c r="B134" s="14">
        <v>515.2600000000001</v>
      </c>
      <c r="C134" s="28">
        <v>0.54510618558780211</v>
      </c>
      <c r="D134" s="28">
        <v>0.10331251385629216</v>
      </c>
      <c r="E134" s="14">
        <f t="shared" si="7"/>
        <v>280.87141318597099</v>
      </c>
      <c r="F134" s="28">
        <v>0.45489381441219767</v>
      </c>
      <c r="G134" s="28">
        <v>8.621480501808014E-2</v>
      </c>
      <c r="H134" s="14">
        <f t="shared" si="8"/>
        <v>234.38858681402903</v>
      </c>
      <c r="S134" s="33"/>
    </row>
    <row r="135" spans="1:19" x14ac:dyDescent="0.2">
      <c r="A135" s="1" t="s">
        <v>8</v>
      </c>
      <c r="B135" s="14">
        <v>122.5</v>
      </c>
      <c r="C135" s="28">
        <v>0.61224489795918369</v>
      </c>
      <c r="D135" s="28">
        <v>2.8668190540261627E-2</v>
      </c>
      <c r="E135" s="14">
        <f t="shared" si="7"/>
        <v>75</v>
      </c>
      <c r="F135" s="28">
        <v>0.38775510204081631</v>
      </c>
      <c r="G135" s="28">
        <v>1.8156520675499031E-2</v>
      </c>
      <c r="H135" s="14">
        <f t="shared" si="8"/>
        <v>47.5</v>
      </c>
      <c r="S135" s="33"/>
    </row>
    <row r="136" spans="1:19" x14ac:dyDescent="0.2">
      <c r="A136" s="1" t="s">
        <v>9</v>
      </c>
      <c r="B136" s="14">
        <v>301.47000000000003</v>
      </c>
      <c r="C136" s="28">
        <v>0.52283740591813588</v>
      </c>
      <c r="D136" s="28">
        <v>5.8150557691866694E-2</v>
      </c>
      <c r="E136" s="14">
        <f t="shared" si="7"/>
        <v>157.61979276214043</v>
      </c>
      <c r="F136" s="28">
        <v>0.47716259408186418</v>
      </c>
      <c r="G136" s="28">
        <v>5.307055432813234E-2</v>
      </c>
      <c r="H136" s="14">
        <f t="shared" si="8"/>
        <v>143.85020723785959</v>
      </c>
      <c r="S136" s="33"/>
    </row>
    <row r="137" spans="1:19" x14ac:dyDescent="0.2">
      <c r="A137" s="1" t="s">
        <v>10</v>
      </c>
      <c r="B137" s="14">
        <v>24.990000000000002</v>
      </c>
      <c r="C137" s="28">
        <v>0.33333333333333326</v>
      </c>
      <c r="D137" s="28">
        <v>3.1840803626717253E-3</v>
      </c>
      <c r="E137" s="14">
        <f t="shared" si="7"/>
        <v>8.3299999999999983</v>
      </c>
      <c r="F137" s="28">
        <v>0.66666666666666652</v>
      </c>
      <c r="G137" s="28">
        <v>6.3681607253434505E-3</v>
      </c>
      <c r="H137" s="14">
        <f t="shared" si="8"/>
        <v>16.659999999999997</v>
      </c>
      <c r="S137" s="33"/>
    </row>
    <row r="138" spans="1:19" x14ac:dyDescent="0.2">
      <c r="A138" s="1" t="s">
        <v>11</v>
      </c>
      <c r="B138" s="14">
        <v>129.96</v>
      </c>
      <c r="C138" s="28">
        <v>0.58310249307479223</v>
      </c>
      <c r="D138" s="28">
        <v>2.8966339721880351E-2</v>
      </c>
      <c r="E138" s="14">
        <f t="shared" si="7"/>
        <v>75.78</v>
      </c>
      <c r="F138" s="28">
        <v>0.41689750692520777</v>
      </c>
      <c r="G138" s="28">
        <v>2.0709900846285004E-2</v>
      </c>
      <c r="H138" s="14">
        <f t="shared" si="8"/>
        <v>54.180000000000007</v>
      </c>
      <c r="S138" s="33"/>
    </row>
    <row r="139" spans="1:19" x14ac:dyDescent="0.2">
      <c r="A139" s="1" t="s">
        <v>12</v>
      </c>
      <c r="B139" s="14">
        <v>150.54000000000002</v>
      </c>
      <c r="C139" s="28">
        <v>0.76923076923076916</v>
      </c>
      <c r="D139" s="28">
        <v>4.4263686194163959E-2</v>
      </c>
      <c r="E139" s="14">
        <f t="shared" si="7"/>
        <v>115.80000000000001</v>
      </c>
      <c r="F139" s="28">
        <v>0.23076923076923075</v>
      </c>
      <c r="G139" s="28">
        <v>1.3279105858249186E-2</v>
      </c>
      <c r="H139" s="14">
        <f t="shared" si="8"/>
        <v>34.74</v>
      </c>
      <c r="S139" s="33"/>
    </row>
    <row r="140" spans="1:19" x14ac:dyDescent="0.2">
      <c r="A140" s="1" t="s">
        <v>13</v>
      </c>
      <c r="B140" s="14">
        <v>19.59</v>
      </c>
      <c r="C140" s="28">
        <v>0.66666666666666674</v>
      </c>
      <c r="D140" s="28">
        <v>4.9920875794108917E-3</v>
      </c>
      <c r="E140" s="14">
        <f t="shared" si="7"/>
        <v>13.06</v>
      </c>
      <c r="F140" s="28">
        <v>0.33333333333333337</v>
      </c>
      <c r="G140" s="28">
        <v>2.4960437897054459E-3</v>
      </c>
      <c r="H140" s="14">
        <f t="shared" si="8"/>
        <v>6.53</v>
      </c>
      <c r="S140" s="33"/>
    </row>
    <row r="141" spans="1:19" x14ac:dyDescent="0.2">
      <c r="A141" s="1" t="s">
        <v>14</v>
      </c>
      <c r="B141" s="14">
        <v>56.98</v>
      </c>
      <c r="C141" s="28">
        <v>0.5</v>
      </c>
      <c r="D141" s="28">
        <v>7.9200654399229457E-3</v>
      </c>
      <c r="E141" s="14">
        <f t="shared" si="7"/>
        <v>28.49</v>
      </c>
      <c r="F141" s="28">
        <v>0.5</v>
      </c>
      <c r="G141" s="28">
        <v>7.9200654399229457E-3</v>
      </c>
      <c r="H141" s="14">
        <f t="shared" si="8"/>
        <v>28.49</v>
      </c>
      <c r="S141" s="33"/>
    </row>
    <row r="142" spans="1:19" x14ac:dyDescent="0.2">
      <c r="A142" s="1" t="s">
        <v>15</v>
      </c>
      <c r="B142" s="14">
        <v>498.42</v>
      </c>
      <c r="C142" s="28">
        <v>0.32087396171903215</v>
      </c>
      <c r="D142" s="28">
        <v>6.1132049508053898E-2</v>
      </c>
      <c r="E142" s="14">
        <f t="shared" si="7"/>
        <v>159.93</v>
      </c>
      <c r="F142" s="28">
        <v>0.67912603828096796</v>
      </c>
      <c r="G142" s="28">
        <v>0.1293852775463088</v>
      </c>
      <c r="H142" s="14">
        <f t="shared" si="8"/>
        <v>338.49000000000007</v>
      </c>
      <c r="S142" s="33"/>
    </row>
    <row r="143" spans="1:19" x14ac:dyDescent="0.2">
      <c r="A143" s="1" t="s">
        <v>16</v>
      </c>
      <c r="B143" s="14">
        <v>271.98000000000013</v>
      </c>
      <c r="C143" s="28">
        <v>0.38888888888888862</v>
      </c>
      <c r="D143" s="28">
        <v>4.042979351257963E-2</v>
      </c>
      <c r="E143" s="14">
        <f t="shared" si="7"/>
        <v>105.76999999999998</v>
      </c>
      <c r="F143" s="28">
        <v>0.61111111111111094</v>
      </c>
      <c r="G143" s="28">
        <v>6.3532532662625152E-2</v>
      </c>
      <c r="H143" s="14">
        <f t="shared" si="8"/>
        <v>166.21000000000004</v>
      </c>
      <c r="S143" s="33"/>
    </row>
    <row r="144" spans="1:19" x14ac:dyDescent="0.2">
      <c r="B144" s="36">
        <f>SUM(B131:B143)</f>
        <v>2661.61</v>
      </c>
      <c r="C144" s="31"/>
      <c r="D144" s="30">
        <f>SUM(D131:D143)</f>
        <v>0.45548403372908214</v>
      </c>
      <c r="G144" s="30">
        <f>SUM(G131:G143)</f>
        <v>0.54451596627091869</v>
      </c>
      <c r="S144" s="33"/>
    </row>
    <row r="146" spans="1:26" ht="29.25" customHeight="1" x14ac:dyDescent="0.2">
      <c r="A146" s="44"/>
      <c r="B146" s="25" t="s">
        <v>117</v>
      </c>
      <c r="C146" s="27"/>
    </row>
    <row r="147" spans="1:26" x14ac:dyDescent="0.2">
      <c r="A147" s="45"/>
      <c r="B147" s="1" t="s">
        <v>29</v>
      </c>
      <c r="C147" s="1" t="s">
        <v>30</v>
      </c>
    </row>
    <row r="148" spans="1:26" x14ac:dyDescent="0.2">
      <c r="A148" s="1" t="s">
        <v>31</v>
      </c>
      <c r="B148" s="28">
        <f>D144</f>
        <v>0.45548403372908214</v>
      </c>
      <c r="C148" s="28">
        <f>G144</f>
        <v>0.54451596627091869</v>
      </c>
    </row>
    <row r="149" spans="1:26" x14ac:dyDescent="0.2">
      <c r="A149" s="1" t="s">
        <v>21</v>
      </c>
      <c r="B149" s="14">
        <f>B148*B57</f>
        <v>1212.3208590136624</v>
      </c>
      <c r="C149" s="14">
        <f>C148*B57</f>
        <v>1449.28914098634</v>
      </c>
    </row>
    <row r="156" spans="1:26" ht="15" customHeight="1" x14ac:dyDescent="0.2">
      <c r="A156" s="2"/>
      <c r="B156" s="25" t="s">
        <v>136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7"/>
      <c r="Z156" s="33"/>
    </row>
    <row r="157" spans="1:26" ht="15.75" customHeight="1" x14ac:dyDescent="0.2">
      <c r="A157" s="3"/>
      <c r="B157" s="25" t="s">
        <v>0</v>
      </c>
      <c r="C157" s="26"/>
      <c r="D157" s="26"/>
      <c r="E157" s="27"/>
      <c r="F157" s="25" t="s">
        <v>182</v>
      </c>
      <c r="G157" s="26"/>
      <c r="H157" s="26"/>
      <c r="I157" s="27"/>
      <c r="J157" s="25" t="s">
        <v>184</v>
      </c>
      <c r="K157" s="26"/>
      <c r="L157" s="26"/>
      <c r="M157" s="27"/>
      <c r="N157" s="25" t="s">
        <v>129</v>
      </c>
      <c r="O157" s="26"/>
      <c r="P157" s="26"/>
      <c r="Q157" s="27"/>
      <c r="R157" s="25" t="s">
        <v>140</v>
      </c>
      <c r="S157" s="26"/>
      <c r="T157" s="26"/>
      <c r="U157" s="27"/>
      <c r="V157" s="25" t="s">
        <v>1</v>
      </c>
      <c r="W157" s="26"/>
      <c r="X157" s="26"/>
      <c r="Y157" s="27"/>
      <c r="Z157" s="33"/>
    </row>
    <row r="158" spans="1:26" x14ac:dyDescent="0.2">
      <c r="A158" s="3"/>
      <c r="B158" s="25" t="s">
        <v>29</v>
      </c>
      <c r="C158" s="27"/>
      <c r="D158" s="25" t="s">
        <v>30</v>
      </c>
      <c r="E158" s="27"/>
      <c r="F158" s="25" t="s">
        <v>29</v>
      </c>
      <c r="G158" s="27"/>
      <c r="H158" s="25" t="s">
        <v>30</v>
      </c>
      <c r="I158" s="27"/>
      <c r="J158" s="25" t="s">
        <v>29</v>
      </c>
      <c r="K158" s="27"/>
      <c r="L158" s="25" t="s">
        <v>30</v>
      </c>
      <c r="M158" s="27"/>
      <c r="N158" s="25" t="s">
        <v>29</v>
      </c>
      <c r="O158" s="27"/>
      <c r="P158" s="25" t="s">
        <v>30</v>
      </c>
      <c r="Q158" s="27"/>
      <c r="R158" s="25" t="s">
        <v>29</v>
      </c>
      <c r="S158" s="27"/>
      <c r="T158" s="25" t="s">
        <v>30</v>
      </c>
      <c r="U158" s="27"/>
      <c r="V158" s="25" t="s">
        <v>29</v>
      </c>
      <c r="W158" s="27"/>
      <c r="X158" s="25" t="s">
        <v>30</v>
      </c>
      <c r="Y158" s="27"/>
      <c r="Z158" s="33"/>
    </row>
    <row r="159" spans="1:26" ht="25.5" x14ac:dyDescent="0.2">
      <c r="A159" s="4"/>
      <c r="B159" s="1" t="s">
        <v>2</v>
      </c>
      <c r="C159" s="1" t="s">
        <v>17</v>
      </c>
      <c r="D159" s="1" t="s">
        <v>2</v>
      </c>
      <c r="E159" s="1" t="s">
        <v>17</v>
      </c>
      <c r="F159" s="1" t="s">
        <v>2</v>
      </c>
      <c r="G159" s="1" t="s">
        <v>17</v>
      </c>
      <c r="H159" s="1" t="s">
        <v>2</v>
      </c>
      <c r="I159" s="1" t="s">
        <v>17</v>
      </c>
      <c r="J159" s="1" t="s">
        <v>2</v>
      </c>
      <c r="K159" s="1" t="s">
        <v>17</v>
      </c>
      <c r="L159" s="1" t="s">
        <v>2</v>
      </c>
      <c r="M159" s="1" t="s">
        <v>17</v>
      </c>
      <c r="N159" s="1" t="s">
        <v>2</v>
      </c>
      <c r="O159" s="1" t="s">
        <v>17</v>
      </c>
      <c r="P159" s="1" t="s">
        <v>2</v>
      </c>
      <c r="Q159" s="1" t="s">
        <v>17</v>
      </c>
      <c r="R159" s="1" t="s">
        <v>2</v>
      </c>
      <c r="S159" s="1" t="s">
        <v>17</v>
      </c>
      <c r="T159" s="1" t="s">
        <v>2</v>
      </c>
      <c r="U159" s="1" t="s">
        <v>17</v>
      </c>
      <c r="V159" s="1" t="s">
        <v>2</v>
      </c>
      <c r="W159" s="1" t="s">
        <v>17</v>
      </c>
      <c r="X159" s="1" t="s">
        <v>2</v>
      </c>
      <c r="Y159" s="1" t="s">
        <v>17</v>
      </c>
      <c r="Z159" s="33"/>
    </row>
    <row r="160" spans="1:26" x14ac:dyDescent="0.2">
      <c r="A160" s="1" t="s">
        <v>4</v>
      </c>
      <c r="B160" s="28">
        <v>1</v>
      </c>
      <c r="C160" s="28">
        <v>1.299242395284657E-2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0.66666666666666652</v>
      </c>
      <c r="W160" s="28">
        <v>8.6616159685643807E-3</v>
      </c>
      <c r="X160" s="28">
        <v>0.33333333333333326</v>
      </c>
      <c r="Y160" s="28">
        <v>4.3308079842821904E-3</v>
      </c>
      <c r="Z160" s="33"/>
    </row>
    <row r="161" spans="1:26" x14ac:dyDescent="0.2">
      <c r="A161" s="1" t="s">
        <v>181</v>
      </c>
      <c r="B161" s="28">
        <v>0</v>
      </c>
      <c r="C161" s="28">
        <v>0</v>
      </c>
      <c r="D161" s="28">
        <v>0</v>
      </c>
      <c r="E161" s="28">
        <v>0</v>
      </c>
      <c r="F161" s="28">
        <v>1</v>
      </c>
      <c r="G161" s="28">
        <v>1.9803986025212734E-2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0.26315789473684209</v>
      </c>
      <c r="W161" s="28">
        <v>3.3006643375354555E-2</v>
      </c>
      <c r="X161" s="28">
        <v>0.73684210526315808</v>
      </c>
      <c r="Y161" s="28">
        <v>9.2418601450992774E-2</v>
      </c>
      <c r="Z161" s="33"/>
    </row>
    <row r="162" spans="1:26" x14ac:dyDescent="0.2">
      <c r="A162" s="1" t="s">
        <v>6</v>
      </c>
      <c r="B162" s="28">
        <v>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1</v>
      </c>
      <c r="I162" s="28">
        <v>1.7487596229559595E-2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1</v>
      </c>
      <c r="Y162" s="28">
        <v>2.9145993715932655E-2</v>
      </c>
      <c r="Z162" s="33"/>
    </row>
    <row r="163" spans="1:26" x14ac:dyDescent="0.2">
      <c r="A163" s="1" t="s">
        <v>7</v>
      </c>
      <c r="B163" s="28">
        <v>1</v>
      </c>
      <c r="C163" s="28">
        <v>4.1068138555276128E-2</v>
      </c>
      <c r="D163" s="28">
        <v>0</v>
      </c>
      <c r="E163" s="28">
        <v>0</v>
      </c>
      <c r="F163" s="28">
        <v>0.73799494524010112</v>
      </c>
      <c r="G163" s="28">
        <v>1.674222327551279E-2</v>
      </c>
      <c r="H163" s="28">
        <v>0.26200505475989894</v>
      </c>
      <c r="I163" s="28">
        <v>5.9438715053475779E-3</v>
      </c>
      <c r="J163" s="28">
        <v>0</v>
      </c>
      <c r="K163" s="28">
        <v>0</v>
      </c>
      <c r="L163" s="28">
        <v>0</v>
      </c>
      <c r="M163" s="28">
        <v>0</v>
      </c>
      <c r="N163" s="28">
        <v>1</v>
      </c>
      <c r="O163" s="28">
        <v>1.1623995657724748E-2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0.29678866825168265</v>
      </c>
      <c r="W163" s="28">
        <v>3.3878156367778509E-2</v>
      </c>
      <c r="X163" s="28">
        <v>0.70321133174831763</v>
      </c>
      <c r="Y163" s="28">
        <v>8.0270933512732581E-2</v>
      </c>
      <c r="Z163" s="33"/>
    </row>
    <row r="164" spans="1:26" x14ac:dyDescent="0.2">
      <c r="A164" s="1" t="s">
        <v>8</v>
      </c>
      <c r="B164" s="28">
        <v>1</v>
      </c>
      <c r="C164" s="28">
        <v>1.6149747337680716E-2</v>
      </c>
      <c r="D164" s="28">
        <v>0</v>
      </c>
      <c r="E164" s="28">
        <v>0</v>
      </c>
      <c r="F164" s="28">
        <v>1</v>
      </c>
      <c r="G164" s="28">
        <v>8.8871390674811045E-3</v>
      </c>
      <c r="H164" s="28">
        <v>0</v>
      </c>
      <c r="I164" s="28">
        <v>0</v>
      </c>
      <c r="J164" s="28">
        <v>1</v>
      </c>
      <c r="K164" s="28">
        <v>3.631304135099806E-3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1</v>
      </c>
      <c r="Y164" s="28">
        <v>1.8156520675499031E-2</v>
      </c>
      <c r="Z164" s="33"/>
    </row>
    <row r="165" spans="1:26" x14ac:dyDescent="0.2">
      <c r="A165" s="1" t="s">
        <v>9</v>
      </c>
      <c r="B165" s="28">
        <v>1</v>
      </c>
      <c r="C165" s="28">
        <v>1.2281452827448082E-2</v>
      </c>
      <c r="D165" s="28">
        <v>0</v>
      </c>
      <c r="E165" s="28">
        <v>0</v>
      </c>
      <c r="F165" s="28">
        <v>0.8235536339304097</v>
      </c>
      <c r="G165" s="28">
        <v>4.5869104864418607E-2</v>
      </c>
      <c r="H165" s="28">
        <v>0.17644636606959024</v>
      </c>
      <c r="I165" s="28">
        <v>9.8274557172016858E-3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1</v>
      </c>
      <c r="U165" s="28">
        <v>5.7336381080523259E-3</v>
      </c>
      <c r="V165" s="28">
        <v>0</v>
      </c>
      <c r="W165" s="28">
        <v>0</v>
      </c>
      <c r="X165" s="28">
        <v>1</v>
      </c>
      <c r="Y165" s="28">
        <v>3.7509460502878324E-2</v>
      </c>
      <c r="Z165" s="33"/>
    </row>
    <row r="166" spans="1:26" x14ac:dyDescent="0.2">
      <c r="A166" s="1" t="s">
        <v>10</v>
      </c>
      <c r="B166" s="28">
        <v>0.5</v>
      </c>
      <c r="C166" s="28">
        <v>3.1840803626717253E-3</v>
      </c>
      <c r="D166" s="28">
        <v>0.5</v>
      </c>
      <c r="E166" s="28">
        <v>3.1840803626717253E-3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1</v>
      </c>
      <c r="Y166" s="28">
        <v>3.1840803626717253E-3</v>
      </c>
      <c r="Z166" s="33"/>
    </row>
    <row r="167" spans="1:26" x14ac:dyDescent="0.2">
      <c r="A167" s="1" t="s">
        <v>18</v>
      </c>
      <c r="B167" s="28">
        <v>1</v>
      </c>
      <c r="C167" s="28">
        <v>2.0010396997102619E-2</v>
      </c>
      <c r="D167" s="28">
        <v>0</v>
      </c>
      <c r="E167" s="28">
        <v>0</v>
      </c>
      <c r="F167" s="28">
        <v>1</v>
      </c>
      <c r="G167" s="28">
        <v>5.9706284831851537E-3</v>
      </c>
      <c r="H167" s="28">
        <v>0</v>
      </c>
      <c r="I167" s="28">
        <v>0</v>
      </c>
      <c r="J167" s="28">
        <v>1</v>
      </c>
      <c r="K167" s="28">
        <v>2.9853142415925769E-3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1</v>
      </c>
      <c r="Y167" s="28">
        <v>2.0709900846285004E-2</v>
      </c>
      <c r="Z167" s="33"/>
    </row>
    <row r="168" spans="1:26" x14ac:dyDescent="0.2">
      <c r="A168" s="1" t="s">
        <v>12</v>
      </c>
      <c r="B168" s="28">
        <v>1</v>
      </c>
      <c r="C168" s="28">
        <v>4.4263686194163959E-2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1</v>
      </c>
      <c r="Y168" s="28">
        <v>1.3279105858249186E-2</v>
      </c>
      <c r="Z168" s="33"/>
    </row>
    <row r="169" spans="1:26" x14ac:dyDescent="0.2">
      <c r="A169" s="1" t="s">
        <v>13</v>
      </c>
      <c r="B169" s="28">
        <v>1</v>
      </c>
      <c r="C169" s="28">
        <v>4.9920875794108917E-3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1</v>
      </c>
      <c r="Y169" s="28">
        <v>2.4960437897054459E-3</v>
      </c>
      <c r="Z169" s="33"/>
    </row>
    <row r="170" spans="1:26" x14ac:dyDescent="0.2">
      <c r="A170" s="1" t="s">
        <v>14</v>
      </c>
      <c r="B170" s="28">
        <v>1</v>
      </c>
      <c r="C170" s="28">
        <v>5.9400490799422093E-3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0.2</v>
      </c>
      <c r="W170" s="28">
        <v>1.9800163599807364E-3</v>
      </c>
      <c r="X170" s="28">
        <v>0.8</v>
      </c>
      <c r="Y170" s="28">
        <v>7.9200654399229457E-3</v>
      </c>
      <c r="Z170" s="33"/>
    </row>
    <row r="171" spans="1:26" x14ac:dyDescent="0.2">
      <c r="A171" s="1" t="s">
        <v>15</v>
      </c>
      <c r="B171" s="28">
        <v>1</v>
      </c>
      <c r="C171" s="28">
        <v>1.3256171305816977E-2</v>
      </c>
      <c r="D171" s="28">
        <v>0</v>
      </c>
      <c r="E171" s="28">
        <v>0</v>
      </c>
      <c r="F171" s="28">
        <v>0.66666666666666652</v>
      </c>
      <c r="G171" s="28">
        <v>3.191725213482461E-2</v>
      </c>
      <c r="H171" s="28">
        <v>0.33333333333333326</v>
      </c>
      <c r="I171" s="28">
        <v>1.5958626067412305E-2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0.1233419007947059</v>
      </c>
      <c r="W171" s="28">
        <v>1.5958626067412305E-2</v>
      </c>
      <c r="X171" s="28">
        <v>0.87665809920529414</v>
      </c>
      <c r="Y171" s="28">
        <v>0.11342665147889647</v>
      </c>
      <c r="Z171" s="33"/>
    </row>
    <row r="172" spans="1:26" x14ac:dyDescent="0.2">
      <c r="A172" s="47" t="s">
        <v>16</v>
      </c>
      <c r="B172" s="28">
        <v>1</v>
      </c>
      <c r="C172" s="28">
        <v>4.042979351257963E-2</v>
      </c>
      <c r="D172" s="28">
        <v>0</v>
      </c>
      <c r="E172" s="28">
        <v>0</v>
      </c>
      <c r="F172" s="28">
        <v>0</v>
      </c>
      <c r="G172" s="28">
        <v>0</v>
      </c>
      <c r="H172" s="28">
        <v>1</v>
      </c>
      <c r="I172" s="28">
        <v>5.7756847875113761E-3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48">
        <v>0</v>
      </c>
      <c r="W172" s="28">
        <v>0</v>
      </c>
      <c r="X172" s="48">
        <v>1</v>
      </c>
      <c r="Y172" s="28">
        <v>5.7756847875113773E-2</v>
      </c>
      <c r="Z172" s="33"/>
    </row>
    <row r="173" spans="1:26" x14ac:dyDescent="0.2">
      <c r="A173" s="49"/>
      <c r="B173" s="50"/>
      <c r="C173" s="30">
        <f>SUM(C160:C172)</f>
        <v>0.21456802770493952</v>
      </c>
      <c r="D173" s="51"/>
      <c r="E173" s="30">
        <f>SUM(E160:E172)</f>
        <v>3.1840803626717253E-3</v>
      </c>
      <c r="F173" s="50"/>
      <c r="G173" s="30">
        <f>SUM(G160:G172)</f>
        <v>0.129190333850635</v>
      </c>
      <c r="H173" s="50"/>
      <c r="I173" s="30">
        <f>SUM(I160:I172)</f>
        <v>5.499323430703254E-2</v>
      </c>
      <c r="J173" s="50"/>
      <c r="K173" s="30">
        <f>SUM(K160:K172)</f>
        <v>6.6166183766923833E-3</v>
      </c>
      <c r="L173" s="50"/>
      <c r="M173" s="30">
        <f>SUM(M160:M172)</f>
        <v>0</v>
      </c>
      <c r="O173" s="30">
        <f>SUM(O160:O172)</f>
        <v>1.1623995657724748E-2</v>
      </c>
      <c r="P173" s="50"/>
      <c r="Q173" s="30">
        <f>SUM(Q160:Q172)</f>
        <v>0</v>
      </c>
      <c r="R173" s="50"/>
      <c r="S173" s="30">
        <f>SUM(S160:S172)</f>
        <v>0</v>
      </c>
      <c r="T173" s="50"/>
      <c r="U173" s="30">
        <f>SUM(U160:U172)</f>
        <v>5.7336381080523259E-3</v>
      </c>
      <c r="V173" s="50"/>
      <c r="W173" s="30">
        <f>SUM(W160:W172)</f>
        <v>9.3485058139090485E-2</v>
      </c>
      <c r="X173" s="50"/>
      <c r="Y173" s="30">
        <f>SUM(Y160:Y172)</f>
        <v>0.48060501349316209</v>
      </c>
      <c r="Z173" s="34"/>
    </row>
    <row r="174" spans="1:26" x14ac:dyDescent="0.2">
      <c r="A174" s="49"/>
      <c r="B174" s="50"/>
      <c r="C174" s="50"/>
      <c r="D174" s="50"/>
      <c r="E174" s="51"/>
      <c r="F174" s="50"/>
      <c r="G174" s="50"/>
      <c r="H174" s="50"/>
      <c r="I174" s="50"/>
      <c r="J174" s="50"/>
      <c r="K174" s="50"/>
      <c r="L174" s="50"/>
      <c r="M174" s="50"/>
      <c r="N174" s="50"/>
      <c r="O174" s="51"/>
      <c r="P174" s="50"/>
      <c r="Q174" s="50"/>
      <c r="R174" s="50"/>
      <c r="S174" s="50"/>
      <c r="T174" s="50"/>
      <c r="U174" s="50"/>
      <c r="V174" s="50"/>
      <c r="W174" s="51"/>
      <c r="X174" s="50"/>
      <c r="Y174" s="50"/>
      <c r="Z174" s="34"/>
    </row>
    <row r="175" spans="1:26" ht="16.5" customHeight="1" x14ac:dyDescent="0.2">
      <c r="A175" s="44"/>
      <c r="B175" s="25" t="s">
        <v>141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7"/>
      <c r="N175" s="52"/>
      <c r="O175" s="52"/>
      <c r="P175" s="52"/>
      <c r="Q175" s="52"/>
      <c r="R175" s="52"/>
      <c r="S175" s="52"/>
      <c r="T175" s="52"/>
      <c r="U175" s="52"/>
      <c r="V175" s="34"/>
    </row>
    <row r="176" spans="1:26" ht="15" customHeight="1" x14ac:dyDescent="0.2">
      <c r="A176" s="53"/>
      <c r="B176" s="25" t="s">
        <v>0</v>
      </c>
      <c r="C176" s="27"/>
      <c r="D176" s="25" t="s">
        <v>182</v>
      </c>
      <c r="E176" s="27"/>
      <c r="F176" s="25" t="s">
        <v>128</v>
      </c>
      <c r="G176" s="27"/>
      <c r="H176" s="25" t="s">
        <v>129</v>
      </c>
      <c r="I176" s="27"/>
      <c r="J176" s="25" t="s">
        <v>140</v>
      </c>
      <c r="K176" s="27"/>
      <c r="L176" s="25" t="s">
        <v>1</v>
      </c>
      <c r="M176" s="27"/>
      <c r="N176" s="54"/>
      <c r="O176" s="54"/>
      <c r="P176" s="54"/>
      <c r="Q176" s="54"/>
      <c r="R176" s="54"/>
      <c r="S176" s="54"/>
      <c r="T176" s="54"/>
      <c r="U176" s="54"/>
      <c r="V176" s="34"/>
    </row>
    <row r="177" spans="1:28" x14ac:dyDescent="0.2">
      <c r="A177" s="45"/>
      <c r="B177" s="47" t="s">
        <v>29</v>
      </c>
      <c r="C177" s="47" t="s">
        <v>30</v>
      </c>
      <c r="D177" s="47" t="s">
        <v>29</v>
      </c>
      <c r="E177" s="47" t="s">
        <v>30</v>
      </c>
      <c r="F177" s="47" t="s">
        <v>29</v>
      </c>
      <c r="G177" s="47" t="s">
        <v>30</v>
      </c>
      <c r="H177" s="47" t="s">
        <v>29</v>
      </c>
      <c r="I177" s="47" t="s">
        <v>30</v>
      </c>
      <c r="J177" s="47" t="s">
        <v>29</v>
      </c>
      <c r="K177" s="47" t="s">
        <v>30</v>
      </c>
      <c r="L177" s="47" t="s">
        <v>29</v>
      </c>
      <c r="M177" s="47" t="s">
        <v>30</v>
      </c>
      <c r="N177" s="54"/>
      <c r="O177" s="54"/>
      <c r="P177" s="54"/>
      <c r="Q177" s="54"/>
      <c r="R177" s="54"/>
      <c r="S177" s="54"/>
      <c r="T177" s="54"/>
      <c r="U177" s="54"/>
      <c r="V177" s="34"/>
    </row>
    <row r="178" spans="1:28" x14ac:dyDescent="0.2">
      <c r="A178" s="47" t="s">
        <v>31</v>
      </c>
      <c r="B178" s="28">
        <f>C173</f>
        <v>0.21456802770493952</v>
      </c>
      <c r="C178" s="28">
        <f>E173</f>
        <v>3.1840803626717253E-3</v>
      </c>
      <c r="D178" s="28">
        <f>G173</f>
        <v>0.129190333850635</v>
      </c>
      <c r="E178" s="28">
        <f>I173</f>
        <v>5.499323430703254E-2</v>
      </c>
      <c r="F178" s="28">
        <f>K173</f>
        <v>6.6166183766923833E-3</v>
      </c>
      <c r="G178" s="28">
        <f>M173</f>
        <v>0</v>
      </c>
      <c r="H178" s="28">
        <v>1.1623995657724748E-2</v>
      </c>
      <c r="I178" s="28">
        <v>0</v>
      </c>
      <c r="J178" s="28">
        <v>0</v>
      </c>
      <c r="K178" s="28">
        <v>5.7336381080523259E-3</v>
      </c>
      <c r="L178" s="28">
        <v>9.3485058139090485E-2</v>
      </c>
      <c r="M178" s="28">
        <v>0.48060501349316209</v>
      </c>
      <c r="N178" s="55"/>
      <c r="O178" s="55"/>
      <c r="P178" s="55"/>
      <c r="Q178" s="55"/>
      <c r="R178" s="55"/>
      <c r="S178" s="55"/>
      <c r="T178" s="55"/>
      <c r="U178" s="55"/>
      <c r="V178" s="34"/>
    </row>
    <row r="179" spans="1:28" x14ac:dyDescent="0.2">
      <c r="A179" s="49"/>
      <c r="B179" s="50"/>
      <c r="C179" s="50"/>
      <c r="D179" s="50"/>
      <c r="E179" s="51"/>
      <c r="F179" s="50"/>
      <c r="G179" s="50"/>
      <c r="H179" s="50"/>
      <c r="I179" s="50"/>
      <c r="J179" s="50"/>
      <c r="K179" s="50"/>
      <c r="L179" s="50"/>
      <c r="M179" s="50"/>
      <c r="N179" s="50"/>
      <c r="O179" s="51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34"/>
    </row>
    <row r="180" spans="1:28" x14ac:dyDescent="0.2">
      <c r="A180" s="49"/>
      <c r="B180" s="50"/>
      <c r="C180" s="50"/>
      <c r="D180" s="50"/>
      <c r="E180" s="51"/>
      <c r="F180" s="50"/>
      <c r="G180" s="50"/>
      <c r="H180" s="50"/>
      <c r="I180" s="50"/>
      <c r="J180" s="50"/>
      <c r="K180" s="50"/>
      <c r="L180" s="50"/>
      <c r="M180" s="50"/>
      <c r="N180" s="50"/>
      <c r="O180" s="51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34"/>
    </row>
    <row r="182" spans="1:28" ht="15.75" customHeight="1" x14ac:dyDescent="0.2">
      <c r="A182" s="2" t="s">
        <v>3</v>
      </c>
      <c r="B182" s="2" t="s">
        <v>127</v>
      </c>
      <c r="C182" s="25" t="s">
        <v>42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Q182" s="33"/>
    </row>
    <row r="183" spans="1:28" ht="15.75" customHeight="1" x14ac:dyDescent="0.2">
      <c r="A183" s="3"/>
      <c r="B183" s="3"/>
      <c r="C183" s="25" t="s">
        <v>60</v>
      </c>
      <c r="D183" s="27"/>
      <c r="E183" s="2" t="s">
        <v>142</v>
      </c>
      <c r="F183" s="25" t="s">
        <v>43</v>
      </c>
      <c r="G183" s="27"/>
      <c r="H183" s="2" t="s">
        <v>142</v>
      </c>
      <c r="I183" s="25" t="s">
        <v>44</v>
      </c>
      <c r="J183" s="27"/>
      <c r="K183" s="2" t="s">
        <v>142</v>
      </c>
      <c r="L183" s="25" t="s">
        <v>61</v>
      </c>
      <c r="M183" s="27"/>
      <c r="N183" s="2" t="s">
        <v>142</v>
      </c>
      <c r="Q183" s="33"/>
    </row>
    <row r="184" spans="1:28" ht="25.5" x14ac:dyDescent="0.2">
      <c r="A184" s="4"/>
      <c r="B184" s="4"/>
      <c r="C184" s="1" t="s">
        <v>2</v>
      </c>
      <c r="D184" s="1" t="s">
        <v>17</v>
      </c>
      <c r="E184" s="4"/>
      <c r="F184" s="1" t="s">
        <v>2</v>
      </c>
      <c r="G184" s="1" t="s">
        <v>17</v>
      </c>
      <c r="H184" s="4"/>
      <c r="I184" s="1" t="s">
        <v>2</v>
      </c>
      <c r="J184" s="1" t="s">
        <v>17</v>
      </c>
      <c r="K184" s="4"/>
      <c r="L184" s="1" t="s">
        <v>2</v>
      </c>
      <c r="M184" s="1" t="s">
        <v>17</v>
      </c>
      <c r="N184" s="4"/>
      <c r="Q184" s="33"/>
    </row>
    <row r="185" spans="1:28" x14ac:dyDescent="0.2">
      <c r="A185" s="1" t="s">
        <v>4</v>
      </c>
      <c r="B185" s="14">
        <v>67.98</v>
      </c>
      <c r="C185" s="28">
        <v>1</v>
      </c>
      <c r="D185" s="28">
        <v>2.5690930323082936E-2</v>
      </c>
      <c r="E185" s="14">
        <f>B185*C185</f>
        <v>67.98</v>
      </c>
      <c r="F185" s="28">
        <v>0</v>
      </c>
      <c r="G185" s="28">
        <v>0</v>
      </c>
      <c r="H185" s="14">
        <f>B185*F185</f>
        <v>0</v>
      </c>
      <c r="I185" s="28">
        <v>0</v>
      </c>
      <c r="J185" s="28">
        <v>0</v>
      </c>
      <c r="K185" s="14">
        <f>I185*B185</f>
        <v>0</v>
      </c>
      <c r="L185" s="28">
        <v>0</v>
      </c>
      <c r="M185" s="28">
        <v>0</v>
      </c>
      <c r="N185" s="14">
        <f>L185*B185</f>
        <v>0</v>
      </c>
      <c r="Q185" s="33"/>
    </row>
    <row r="186" spans="1:28" x14ac:dyDescent="0.2">
      <c r="A186" s="1" t="s">
        <v>181</v>
      </c>
      <c r="B186" s="14">
        <v>379.93999999999994</v>
      </c>
      <c r="C186" s="28">
        <v>0.4545454545454547</v>
      </c>
      <c r="D186" s="28">
        <v>6.5266602924336906E-2</v>
      </c>
      <c r="E186" s="14">
        <f t="shared" ref="E186:E197" si="9">B186*C186</f>
        <v>172.70000000000002</v>
      </c>
      <c r="F186" s="28">
        <v>0.50000000000000011</v>
      </c>
      <c r="G186" s="28">
        <v>7.1793263216770598E-2</v>
      </c>
      <c r="H186" s="14">
        <f t="shared" ref="H186:H197" si="10">B186*F186</f>
        <v>189.97</v>
      </c>
      <c r="I186" s="28">
        <v>4.5454545454545456E-2</v>
      </c>
      <c r="J186" s="28">
        <v>6.5266602924336893E-3</v>
      </c>
      <c r="K186" s="14">
        <f t="shared" ref="K186:K197" si="11">I186*B186</f>
        <v>17.269999999999996</v>
      </c>
      <c r="L186" s="28">
        <v>0</v>
      </c>
      <c r="M186" s="28">
        <v>0</v>
      </c>
      <c r="N186" s="14">
        <f t="shared" ref="N186:N197" si="12">L186*B186</f>
        <v>0</v>
      </c>
      <c r="Q186" s="33"/>
    </row>
    <row r="187" spans="1:28" x14ac:dyDescent="0.2">
      <c r="A187" s="1" t="s">
        <v>6</v>
      </c>
      <c r="B187" s="14">
        <v>122</v>
      </c>
      <c r="C187" s="28">
        <v>0</v>
      </c>
      <c r="D187" s="28">
        <v>0</v>
      </c>
      <c r="E187" s="14">
        <f t="shared" si="9"/>
        <v>0</v>
      </c>
      <c r="F187" s="28">
        <v>1</v>
      </c>
      <c r="G187" s="28">
        <v>4.6106112083202672E-2</v>
      </c>
      <c r="H187" s="14">
        <f t="shared" si="10"/>
        <v>122</v>
      </c>
      <c r="I187" s="28">
        <v>0</v>
      </c>
      <c r="J187" s="28">
        <v>0</v>
      </c>
      <c r="K187" s="14">
        <f t="shared" si="11"/>
        <v>0</v>
      </c>
      <c r="L187" s="28">
        <v>0</v>
      </c>
      <c r="M187" s="28">
        <v>0</v>
      </c>
      <c r="N187" s="14">
        <f t="shared" si="12"/>
        <v>0</v>
      </c>
      <c r="Q187" s="33"/>
    </row>
    <row r="188" spans="1:28" x14ac:dyDescent="0.2">
      <c r="A188" s="1" t="s">
        <v>7</v>
      </c>
      <c r="B188" s="14">
        <v>515.2600000000001</v>
      </c>
      <c r="C188" s="28">
        <v>0.57937740170011243</v>
      </c>
      <c r="D188" s="28">
        <v>0.11282014459179092</v>
      </c>
      <c r="E188" s="14">
        <f t="shared" si="9"/>
        <v>298.52999999999997</v>
      </c>
      <c r="F188" s="28">
        <v>0.42062259829988746</v>
      </c>
      <c r="G188" s="28">
        <v>8.1906374358955064E-2</v>
      </c>
      <c r="H188" s="14">
        <f t="shared" si="10"/>
        <v>216.73000000000005</v>
      </c>
      <c r="I188" s="28">
        <v>0</v>
      </c>
      <c r="J188" s="28">
        <v>0</v>
      </c>
      <c r="K188" s="14">
        <f t="shared" si="11"/>
        <v>0</v>
      </c>
      <c r="L188" s="28">
        <v>0</v>
      </c>
      <c r="M188" s="28">
        <v>0</v>
      </c>
      <c r="N188" s="14">
        <f t="shared" si="12"/>
        <v>0</v>
      </c>
      <c r="Q188" s="33"/>
    </row>
    <row r="189" spans="1:28" x14ac:dyDescent="0.2">
      <c r="A189" s="1" t="s">
        <v>8</v>
      </c>
      <c r="B189" s="14">
        <v>122.5</v>
      </c>
      <c r="C189" s="28">
        <v>0.61224489795918369</v>
      </c>
      <c r="D189" s="28">
        <v>2.8343921362624595E-2</v>
      </c>
      <c r="E189" s="14">
        <f t="shared" si="9"/>
        <v>75</v>
      </c>
      <c r="F189" s="28">
        <v>0.38775510204081631</v>
      </c>
      <c r="G189" s="28">
        <v>1.7951150196328911E-2</v>
      </c>
      <c r="H189" s="14">
        <f t="shared" si="10"/>
        <v>47.5</v>
      </c>
      <c r="I189" s="28">
        <v>0</v>
      </c>
      <c r="J189" s="28">
        <v>0</v>
      </c>
      <c r="K189" s="14">
        <f t="shared" si="11"/>
        <v>0</v>
      </c>
      <c r="L189" s="28">
        <v>0</v>
      </c>
      <c r="M189" s="28">
        <v>0</v>
      </c>
      <c r="N189" s="14">
        <f t="shared" si="12"/>
        <v>0</v>
      </c>
      <c r="Q189" s="33"/>
    </row>
    <row r="190" spans="1:28" x14ac:dyDescent="0.2">
      <c r="A190" s="1" t="s">
        <v>9</v>
      </c>
      <c r="B190" s="14">
        <v>301.47000000000003</v>
      </c>
      <c r="C190" s="28">
        <v>0.45487113145586627</v>
      </c>
      <c r="D190" s="28">
        <v>5.1824025819422817E-2</v>
      </c>
      <c r="E190" s="14">
        <f t="shared" si="9"/>
        <v>137.13000000000002</v>
      </c>
      <c r="F190" s="28">
        <v>0.54512886854413378</v>
      </c>
      <c r="G190" s="28">
        <v>6.2107200489783028E-2</v>
      </c>
      <c r="H190" s="14">
        <f t="shared" si="10"/>
        <v>164.34000000000003</v>
      </c>
      <c r="I190" s="28">
        <v>0</v>
      </c>
      <c r="J190" s="28">
        <v>0</v>
      </c>
      <c r="K190" s="14">
        <f t="shared" si="11"/>
        <v>0</v>
      </c>
      <c r="L190" s="28">
        <v>0</v>
      </c>
      <c r="M190" s="28">
        <v>0</v>
      </c>
      <c r="N190" s="14">
        <f t="shared" si="12"/>
        <v>0</v>
      </c>
      <c r="Q190" s="33"/>
    </row>
    <row r="191" spans="1:28" x14ac:dyDescent="0.2">
      <c r="A191" s="1" t="s">
        <v>10</v>
      </c>
      <c r="B191" s="14">
        <v>24.990000000000002</v>
      </c>
      <c r="C191" s="28">
        <v>0.33333333333333326</v>
      </c>
      <c r="D191" s="28">
        <v>3.1480648660088383E-3</v>
      </c>
      <c r="E191" s="14">
        <f t="shared" si="9"/>
        <v>8.3299999999999983</v>
      </c>
      <c r="F191" s="28">
        <v>0.33333333333333326</v>
      </c>
      <c r="G191" s="28">
        <v>3.1480648660088383E-3</v>
      </c>
      <c r="H191" s="14">
        <f t="shared" si="10"/>
        <v>8.3299999999999983</v>
      </c>
      <c r="I191" s="28">
        <v>0.33333333333333326</v>
      </c>
      <c r="J191" s="28">
        <v>3.1480648660088383E-3</v>
      </c>
      <c r="K191" s="14">
        <f t="shared" si="11"/>
        <v>8.3299999999999983</v>
      </c>
      <c r="L191" s="28">
        <v>0</v>
      </c>
      <c r="M191" s="28">
        <v>0</v>
      </c>
      <c r="N191" s="14">
        <f t="shared" si="12"/>
        <v>0</v>
      </c>
      <c r="Q191" s="33"/>
    </row>
    <row r="192" spans="1:28" x14ac:dyDescent="0.2">
      <c r="A192" s="1" t="s">
        <v>11</v>
      </c>
      <c r="B192" s="14">
        <v>129.96</v>
      </c>
      <c r="C192" s="28">
        <v>0.58310249307479223</v>
      </c>
      <c r="D192" s="28">
        <v>2.8638698144795895E-2</v>
      </c>
      <c r="E192" s="14">
        <f t="shared" si="9"/>
        <v>75.78</v>
      </c>
      <c r="F192" s="28">
        <v>0.29670667897814712</v>
      </c>
      <c r="G192" s="28">
        <v>1.4572554769904059E-2</v>
      </c>
      <c r="H192" s="14">
        <f t="shared" si="10"/>
        <v>38.56</v>
      </c>
      <c r="I192" s="28">
        <v>0</v>
      </c>
      <c r="J192" s="28">
        <v>0</v>
      </c>
      <c r="K192" s="14">
        <f t="shared" si="11"/>
        <v>0</v>
      </c>
      <c r="L192" s="28">
        <v>0.12019082794706062</v>
      </c>
      <c r="M192" s="28">
        <v>5.9030940224559488E-3</v>
      </c>
      <c r="N192" s="14">
        <f t="shared" si="12"/>
        <v>15.62</v>
      </c>
      <c r="Q192" s="33"/>
    </row>
    <row r="193" spans="1:17" x14ac:dyDescent="0.2">
      <c r="A193" s="1" t="s">
        <v>12</v>
      </c>
      <c r="B193" s="14">
        <v>150.54000000000002</v>
      </c>
      <c r="C193" s="28">
        <v>0.76923076923076916</v>
      </c>
      <c r="D193" s="28">
        <v>4.3763014583892375E-2</v>
      </c>
      <c r="E193" s="14">
        <f t="shared" si="9"/>
        <v>115.80000000000001</v>
      </c>
      <c r="F193" s="28">
        <v>0.23076923076923075</v>
      </c>
      <c r="G193" s="28">
        <v>1.3128904375167713E-2</v>
      </c>
      <c r="H193" s="14">
        <f t="shared" si="10"/>
        <v>34.74</v>
      </c>
      <c r="I193" s="28">
        <v>0</v>
      </c>
      <c r="J193" s="28">
        <v>0</v>
      </c>
      <c r="K193" s="14">
        <f t="shared" si="11"/>
        <v>0</v>
      </c>
      <c r="L193" s="28">
        <v>0</v>
      </c>
      <c r="M193" s="28">
        <v>0</v>
      </c>
      <c r="N193" s="14">
        <f t="shared" si="12"/>
        <v>0</v>
      </c>
      <c r="Q193" s="33"/>
    </row>
    <row r="194" spans="1:17" x14ac:dyDescent="0.2">
      <c r="A194" s="1" t="s">
        <v>13</v>
      </c>
      <c r="B194" s="14">
        <v>19.59</v>
      </c>
      <c r="C194" s="28">
        <v>0.66666666666666674</v>
      </c>
      <c r="D194" s="28">
        <v>4.9356215066116964E-3</v>
      </c>
      <c r="E194" s="14">
        <f t="shared" si="9"/>
        <v>13.06</v>
      </c>
      <c r="F194" s="28">
        <v>0</v>
      </c>
      <c r="G194" s="28">
        <v>0</v>
      </c>
      <c r="H194" s="14">
        <f t="shared" si="10"/>
        <v>0</v>
      </c>
      <c r="I194" s="28">
        <v>0.33333333333333337</v>
      </c>
      <c r="J194" s="28">
        <v>2.4678107533058482E-3</v>
      </c>
      <c r="K194" s="14">
        <f t="shared" si="11"/>
        <v>6.53</v>
      </c>
      <c r="L194" s="28">
        <v>0</v>
      </c>
      <c r="M194" s="28">
        <v>0</v>
      </c>
      <c r="N194" s="14">
        <f t="shared" si="12"/>
        <v>0</v>
      </c>
      <c r="Q194" s="33"/>
    </row>
    <row r="195" spans="1:17" x14ac:dyDescent="0.2">
      <c r="A195" s="1" t="s">
        <v>14</v>
      </c>
      <c r="B195" s="14">
        <v>56.98</v>
      </c>
      <c r="C195" s="28">
        <v>0.5</v>
      </c>
      <c r="D195" s="28">
        <v>7.83048067511442E-3</v>
      </c>
      <c r="E195" s="14">
        <f t="shared" si="9"/>
        <v>28.49</v>
      </c>
      <c r="F195" s="28">
        <v>0.5</v>
      </c>
      <c r="G195" s="28">
        <v>7.83048067511442E-3</v>
      </c>
      <c r="H195" s="14">
        <f t="shared" si="10"/>
        <v>28.49</v>
      </c>
      <c r="I195" s="28">
        <v>0</v>
      </c>
      <c r="J195" s="28">
        <v>0</v>
      </c>
      <c r="K195" s="14">
        <f t="shared" si="11"/>
        <v>0</v>
      </c>
      <c r="L195" s="28">
        <v>0</v>
      </c>
      <c r="M195" s="28">
        <v>0</v>
      </c>
      <c r="N195" s="14">
        <f t="shared" si="12"/>
        <v>0</v>
      </c>
      <c r="Q195" s="33"/>
    </row>
    <row r="196" spans="1:17" x14ac:dyDescent="0.2">
      <c r="A196" s="1" t="s">
        <v>15</v>
      </c>
      <c r="B196" s="14">
        <v>498.42</v>
      </c>
      <c r="C196" s="28">
        <v>0.32087396171903215</v>
      </c>
      <c r="D196" s="28">
        <v>6.0440577913660684E-2</v>
      </c>
      <c r="E196" s="14">
        <f t="shared" si="9"/>
        <v>159.93</v>
      </c>
      <c r="F196" s="28">
        <v>0.67912603828096796</v>
      </c>
      <c r="G196" s="28">
        <v>0.12792178589379732</v>
      </c>
      <c r="H196" s="14">
        <f t="shared" si="10"/>
        <v>338.49000000000007</v>
      </c>
      <c r="I196" s="28">
        <v>0</v>
      </c>
      <c r="J196" s="28">
        <v>0</v>
      </c>
      <c r="K196" s="14">
        <f t="shared" si="11"/>
        <v>0</v>
      </c>
      <c r="L196" s="28">
        <v>0</v>
      </c>
      <c r="M196" s="28">
        <v>0</v>
      </c>
      <c r="N196" s="14">
        <f t="shared" si="12"/>
        <v>0</v>
      </c>
      <c r="Q196" s="33"/>
    </row>
    <row r="197" spans="1:17" x14ac:dyDescent="0.2">
      <c r="A197" s="1" t="s">
        <v>16</v>
      </c>
      <c r="B197" s="14">
        <v>271.98000000000013</v>
      </c>
      <c r="C197" s="28">
        <v>0.33333333333333315</v>
      </c>
      <c r="D197" s="28">
        <v>3.4262132143140611E-2</v>
      </c>
      <c r="E197" s="14">
        <f t="shared" si="9"/>
        <v>90.66</v>
      </c>
      <c r="F197" s="28">
        <v>0.61111111111111094</v>
      </c>
      <c r="G197" s="28">
        <v>6.2813908929091125E-2</v>
      </c>
      <c r="H197" s="14">
        <f t="shared" si="10"/>
        <v>166.21000000000004</v>
      </c>
      <c r="I197" s="28">
        <v>5.5555555555555525E-2</v>
      </c>
      <c r="J197" s="28">
        <v>5.7103553571901007E-3</v>
      </c>
      <c r="K197" s="14">
        <f t="shared" si="11"/>
        <v>15.11</v>
      </c>
      <c r="L197" s="28">
        <v>0</v>
      </c>
      <c r="M197" s="28">
        <v>0</v>
      </c>
      <c r="N197" s="14">
        <f t="shared" si="12"/>
        <v>0</v>
      </c>
      <c r="Q197" s="33"/>
    </row>
    <row r="198" spans="1:17" x14ac:dyDescent="0.2">
      <c r="B198" s="36">
        <f>SUM(B185:B197)</f>
        <v>2661.61</v>
      </c>
      <c r="D198" s="30">
        <f>SUM(D185:D197)</f>
        <v>0.4669642148544827</v>
      </c>
      <c r="G198" s="30">
        <f>SUM(G185:G197)</f>
        <v>0.50927979985412375</v>
      </c>
      <c r="J198" s="30">
        <f>SUM(J185:J197)</f>
        <v>1.7852891268938478E-2</v>
      </c>
      <c r="M198" s="30">
        <f>SUM(M185:M197)</f>
        <v>5.9030940224559488E-3</v>
      </c>
    </row>
    <row r="199" spans="1:17" x14ac:dyDescent="0.2">
      <c r="B199" s="37"/>
    </row>
    <row r="200" spans="1:17" x14ac:dyDescent="0.2">
      <c r="B200" s="37"/>
    </row>
    <row r="201" spans="1:17" ht="31.5" customHeight="1" x14ac:dyDescent="0.2">
      <c r="A201" s="44"/>
      <c r="B201" s="25" t="s">
        <v>50</v>
      </c>
      <c r="C201" s="26"/>
      <c r="D201" s="26"/>
      <c r="E201" s="27"/>
    </row>
    <row r="202" spans="1:17" ht="38.25" x14ac:dyDescent="0.2">
      <c r="A202" s="53"/>
      <c r="B202" s="1" t="s">
        <v>46</v>
      </c>
      <c r="C202" s="1" t="s">
        <v>47</v>
      </c>
      <c r="D202" s="1" t="s">
        <v>48</v>
      </c>
      <c r="E202" s="1" t="s">
        <v>49</v>
      </c>
    </row>
    <row r="203" spans="1:17" x14ac:dyDescent="0.2">
      <c r="A203" s="1" t="s">
        <v>31</v>
      </c>
      <c r="B203" s="28">
        <f>SUM(D185:D197)</f>
        <v>0.4669642148544827</v>
      </c>
      <c r="C203" s="28">
        <f>SUM(G185:G197)</f>
        <v>0.50927979985412375</v>
      </c>
      <c r="D203" s="28">
        <f>SUM(J185:J197)</f>
        <v>1.7852891268938478E-2</v>
      </c>
      <c r="E203" s="28">
        <f>SUM(M185:M197)</f>
        <v>5.9030940224559488E-3</v>
      </c>
    </row>
    <row r="204" spans="1:17" x14ac:dyDescent="0.2">
      <c r="A204" s="1" t="s">
        <v>21</v>
      </c>
      <c r="B204" s="14">
        <f>B203*$B$198</f>
        <v>1242.8766238988399</v>
      </c>
      <c r="C204" s="14">
        <f t="shared" ref="C204:E204" si="13">C203*$B$198</f>
        <v>1355.5042080897344</v>
      </c>
      <c r="D204" s="14">
        <f t="shared" si="13"/>
        <v>47.517433930319342</v>
      </c>
      <c r="E204" s="14">
        <f t="shared" si="13"/>
        <v>15.711734081108979</v>
      </c>
    </row>
    <row r="213" spans="1:26" ht="16.5" customHeight="1" x14ac:dyDescent="0.2">
      <c r="A213" s="2" t="s">
        <v>3</v>
      </c>
      <c r="B213" s="25" t="s">
        <v>152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7"/>
      <c r="Z213" s="33"/>
    </row>
    <row r="214" spans="1:26" ht="15.75" customHeight="1" x14ac:dyDescent="0.2">
      <c r="A214" s="3"/>
      <c r="B214" s="25" t="s">
        <v>0</v>
      </c>
      <c r="C214" s="26"/>
      <c r="D214" s="26"/>
      <c r="E214" s="26"/>
      <c r="F214" s="26"/>
      <c r="G214" s="27"/>
      <c r="H214" s="25" t="s">
        <v>182</v>
      </c>
      <c r="I214" s="26"/>
      <c r="J214" s="26"/>
      <c r="K214" s="27"/>
      <c r="L214" s="25" t="s">
        <v>184</v>
      </c>
      <c r="M214" s="27"/>
      <c r="N214" s="25" t="s">
        <v>129</v>
      </c>
      <c r="O214" s="27"/>
      <c r="P214" s="25" t="s">
        <v>140</v>
      </c>
      <c r="Q214" s="27"/>
      <c r="R214" s="25" t="s">
        <v>1</v>
      </c>
      <c r="S214" s="26"/>
      <c r="T214" s="26"/>
      <c r="U214" s="26"/>
      <c r="V214" s="26"/>
      <c r="W214" s="26"/>
      <c r="X214" s="26"/>
      <c r="Y214" s="27"/>
      <c r="Z214" s="33"/>
    </row>
    <row r="215" spans="1:26" ht="15" customHeight="1" x14ac:dyDescent="0.2">
      <c r="A215" s="3"/>
      <c r="B215" s="25" t="s">
        <v>123</v>
      </c>
      <c r="C215" s="27"/>
      <c r="D215" s="25" t="s">
        <v>43</v>
      </c>
      <c r="E215" s="27"/>
      <c r="F215" s="25" t="s">
        <v>44</v>
      </c>
      <c r="G215" s="27"/>
      <c r="H215" s="25" t="s">
        <v>123</v>
      </c>
      <c r="I215" s="27"/>
      <c r="J215" s="25" t="s">
        <v>43</v>
      </c>
      <c r="K215" s="27"/>
      <c r="L215" s="25" t="s">
        <v>123</v>
      </c>
      <c r="M215" s="27"/>
      <c r="N215" s="25" t="s">
        <v>123</v>
      </c>
      <c r="O215" s="27"/>
      <c r="P215" s="25" t="s">
        <v>43</v>
      </c>
      <c r="Q215" s="27"/>
      <c r="R215" s="25" t="s">
        <v>123</v>
      </c>
      <c r="S215" s="27"/>
      <c r="T215" s="25" t="s">
        <v>43</v>
      </c>
      <c r="U215" s="27"/>
      <c r="V215" s="25" t="s">
        <v>44</v>
      </c>
      <c r="W215" s="27"/>
      <c r="X215" s="25" t="s">
        <v>45</v>
      </c>
      <c r="Y215" s="27"/>
      <c r="Z215" s="33"/>
    </row>
    <row r="216" spans="1:26" ht="25.5" x14ac:dyDescent="0.2">
      <c r="A216" s="4"/>
      <c r="B216" s="1" t="s">
        <v>2</v>
      </c>
      <c r="C216" s="1" t="s">
        <v>17</v>
      </c>
      <c r="D216" s="1" t="s">
        <v>2</v>
      </c>
      <c r="E216" s="1" t="s">
        <v>17</v>
      </c>
      <c r="F216" s="1" t="s">
        <v>2</v>
      </c>
      <c r="G216" s="1" t="s">
        <v>17</v>
      </c>
      <c r="H216" s="1" t="s">
        <v>2</v>
      </c>
      <c r="I216" s="1" t="s">
        <v>17</v>
      </c>
      <c r="J216" s="1" t="s">
        <v>2</v>
      </c>
      <c r="K216" s="1" t="s">
        <v>17</v>
      </c>
      <c r="L216" s="1" t="s">
        <v>2</v>
      </c>
      <c r="M216" s="1" t="s">
        <v>17</v>
      </c>
      <c r="N216" s="1" t="s">
        <v>2</v>
      </c>
      <c r="O216" s="1" t="s">
        <v>17</v>
      </c>
      <c r="P216" s="1" t="s">
        <v>2</v>
      </c>
      <c r="Q216" s="1" t="s">
        <v>17</v>
      </c>
      <c r="R216" s="1" t="s">
        <v>2</v>
      </c>
      <c r="S216" s="1" t="s">
        <v>17</v>
      </c>
      <c r="T216" s="1" t="s">
        <v>2</v>
      </c>
      <c r="U216" s="1" t="s">
        <v>17</v>
      </c>
      <c r="V216" s="1" t="s">
        <v>2</v>
      </c>
      <c r="W216" s="1" t="s">
        <v>17</v>
      </c>
      <c r="X216" s="1" t="s">
        <v>2</v>
      </c>
      <c r="Y216" s="1" t="s">
        <v>17</v>
      </c>
      <c r="Z216" s="33"/>
    </row>
    <row r="217" spans="1:26" x14ac:dyDescent="0.2">
      <c r="A217" s="1" t="s">
        <v>4</v>
      </c>
      <c r="B217" s="28">
        <v>1</v>
      </c>
      <c r="C217" s="28">
        <v>1.2845465161541468E-2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1</v>
      </c>
      <c r="S217" s="28">
        <v>1.2845465161541468E-2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33"/>
    </row>
    <row r="218" spans="1:26" x14ac:dyDescent="0.2">
      <c r="A218" s="1" t="s">
        <v>181</v>
      </c>
      <c r="B218" s="28">
        <v>0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1</v>
      </c>
      <c r="I218" s="28">
        <v>1.9579980877301069E-2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0.36842105263157893</v>
      </c>
      <c r="S218" s="28">
        <v>4.5686622047035816E-2</v>
      </c>
      <c r="T218" s="28">
        <v>0.57894736842105277</v>
      </c>
      <c r="U218" s="28">
        <v>7.1793263216770598E-2</v>
      </c>
      <c r="V218" s="28">
        <v>5.2631578947368418E-2</v>
      </c>
      <c r="W218" s="28">
        <v>6.5266602924336893E-3</v>
      </c>
      <c r="X218" s="28">
        <v>0</v>
      </c>
      <c r="Y218" s="28">
        <v>0</v>
      </c>
      <c r="Z218" s="33"/>
    </row>
    <row r="219" spans="1:26" x14ac:dyDescent="0.2">
      <c r="A219" s="1" t="s">
        <v>6</v>
      </c>
      <c r="B219" s="28">
        <v>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1</v>
      </c>
      <c r="K219" s="28">
        <v>1.7289792031201002E-2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1</v>
      </c>
      <c r="U219" s="28">
        <v>2.8816320052001673E-2</v>
      </c>
      <c r="V219" s="28">
        <v>0</v>
      </c>
      <c r="W219" s="28">
        <v>0</v>
      </c>
      <c r="X219" s="28">
        <v>0</v>
      </c>
      <c r="Y219" s="28">
        <v>0</v>
      </c>
      <c r="Z219" s="33"/>
    </row>
    <row r="220" spans="1:26" x14ac:dyDescent="0.2">
      <c r="A220" s="1" t="s">
        <v>7</v>
      </c>
      <c r="B220" s="28">
        <v>1</v>
      </c>
      <c r="C220" s="28">
        <v>4.060361214933849E-2</v>
      </c>
      <c r="D220" s="28">
        <v>0</v>
      </c>
      <c r="E220" s="28">
        <v>0</v>
      </c>
      <c r="F220" s="28">
        <v>0</v>
      </c>
      <c r="G220" s="28">
        <v>0</v>
      </c>
      <c r="H220" s="28">
        <v>1</v>
      </c>
      <c r="I220" s="28">
        <v>2.2429489771623592E-2</v>
      </c>
      <c r="J220" s="28">
        <v>0</v>
      </c>
      <c r="K220" s="28">
        <v>0</v>
      </c>
      <c r="L220" s="28">
        <v>0</v>
      </c>
      <c r="M220" s="28">
        <v>0</v>
      </c>
      <c r="N220" s="28">
        <v>1</v>
      </c>
      <c r="O220" s="28">
        <v>1.1492515315165519E-2</v>
      </c>
      <c r="P220" s="28">
        <v>0</v>
      </c>
      <c r="Q220" s="28">
        <v>0</v>
      </c>
      <c r="R220" s="28">
        <v>0.31858768785763686</v>
      </c>
      <c r="S220" s="28">
        <v>3.8294527355663334E-2</v>
      </c>
      <c r="T220" s="28">
        <v>0.68141231214236309</v>
      </c>
      <c r="U220" s="28">
        <v>8.1906374358955064E-2</v>
      </c>
      <c r="V220" s="28">
        <v>0</v>
      </c>
      <c r="W220" s="28">
        <v>0</v>
      </c>
      <c r="X220" s="28">
        <v>0</v>
      </c>
      <c r="Y220" s="28">
        <v>0</v>
      </c>
      <c r="Z220" s="33"/>
    </row>
    <row r="221" spans="1:26" x14ac:dyDescent="0.2">
      <c r="A221" s="1" t="s">
        <v>8</v>
      </c>
      <c r="B221" s="28">
        <v>1</v>
      </c>
      <c r="C221" s="28">
        <v>1.5967075700945188E-2</v>
      </c>
      <c r="D221" s="28">
        <v>0</v>
      </c>
      <c r="E221" s="28">
        <v>0</v>
      </c>
      <c r="F221" s="28">
        <v>0</v>
      </c>
      <c r="G221" s="28">
        <v>0</v>
      </c>
      <c r="H221" s="28">
        <v>1</v>
      </c>
      <c r="I221" s="28">
        <v>8.7866156224136235E-3</v>
      </c>
      <c r="J221" s="28">
        <v>0</v>
      </c>
      <c r="K221" s="28">
        <v>0</v>
      </c>
      <c r="L221" s="28">
        <v>1</v>
      </c>
      <c r="M221" s="28">
        <v>3.5902300392657823E-3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1</v>
      </c>
      <c r="U221" s="28">
        <v>1.7951150196328911E-2</v>
      </c>
      <c r="V221" s="28">
        <v>0</v>
      </c>
      <c r="W221" s="28">
        <v>0</v>
      </c>
      <c r="X221" s="28">
        <v>0</v>
      </c>
      <c r="Y221" s="28">
        <v>0</v>
      </c>
      <c r="Z221" s="33"/>
    </row>
    <row r="222" spans="1:26" x14ac:dyDescent="0.2">
      <c r="A222" s="1" t="s">
        <v>9</v>
      </c>
      <c r="B222" s="28">
        <v>1</v>
      </c>
      <c r="C222" s="28">
        <v>1.2142535911748378E-2</v>
      </c>
      <c r="D222" s="28">
        <v>0</v>
      </c>
      <c r="E222" s="28">
        <v>0</v>
      </c>
      <c r="F222" s="28">
        <v>0</v>
      </c>
      <c r="G222" s="28">
        <v>0</v>
      </c>
      <c r="H222" s="28">
        <v>0.72060942968910846</v>
      </c>
      <c r="I222" s="28">
        <v>3.9681489907674429E-2</v>
      </c>
      <c r="J222" s="28">
        <v>0.27939057031089148</v>
      </c>
      <c r="K222" s="28">
        <v>1.5385080515632629E-2</v>
      </c>
      <c r="L222" s="28">
        <v>0</v>
      </c>
      <c r="M222" s="28">
        <v>0</v>
      </c>
      <c r="N222" s="28">
        <v>0</v>
      </c>
      <c r="O222" s="28">
        <v>0</v>
      </c>
      <c r="P222" s="28">
        <v>1</v>
      </c>
      <c r="Q222" s="28">
        <v>5.6687842725249189E-3</v>
      </c>
      <c r="R222" s="28">
        <v>0</v>
      </c>
      <c r="S222" s="28">
        <v>0</v>
      </c>
      <c r="T222" s="28">
        <v>1</v>
      </c>
      <c r="U222" s="28">
        <v>4.1053335701625476E-2</v>
      </c>
      <c r="V222" s="28">
        <v>0</v>
      </c>
      <c r="W222" s="28">
        <v>0</v>
      </c>
      <c r="X222" s="28">
        <v>0</v>
      </c>
      <c r="Y222" s="28">
        <v>0</v>
      </c>
      <c r="Z222" s="33"/>
    </row>
    <row r="223" spans="1:26" x14ac:dyDescent="0.2">
      <c r="A223" s="1" t="s">
        <v>10</v>
      </c>
      <c r="B223" s="28">
        <v>0.5</v>
      </c>
      <c r="C223" s="28">
        <v>3.1480648660088383E-3</v>
      </c>
      <c r="D223" s="28">
        <v>0</v>
      </c>
      <c r="E223" s="28">
        <v>0</v>
      </c>
      <c r="F223" s="28">
        <v>0.5</v>
      </c>
      <c r="G223" s="28">
        <v>3.1480648660088383E-3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1</v>
      </c>
      <c r="U223" s="28">
        <v>3.1480648660088383E-3</v>
      </c>
      <c r="V223" s="28">
        <v>0</v>
      </c>
      <c r="W223" s="28">
        <v>0</v>
      </c>
      <c r="X223" s="28">
        <v>0</v>
      </c>
      <c r="Y223" s="28">
        <v>0</v>
      </c>
      <c r="Z223" s="33"/>
    </row>
    <row r="224" spans="1:26" x14ac:dyDescent="0.2">
      <c r="A224" s="1" t="s">
        <v>18</v>
      </c>
      <c r="B224" s="28">
        <v>1</v>
      </c>
      <c r="C224" s="28">
        <v>1.9784057111111968E-2</v>
      </c>
      <c r="D224" s="28">
        <v>0</v>
      </c>
      <c r="E224" s="28">
        <v>0</v>
      </c>
      <c r="F224" s="28">
        <v>0</v>
      </c>
      <c r="G224" s="28">
        <v>0</v>
      </c>
      <c r="H224" s="28">
        <v>1</v>
      </c>
      <c r="I224" s="28">
        <v>5.9030940224559488E-3</v>
      </c>
      <c r="J224" s="28">
        <v>0</v>
      </c>
      <c r="K224" s="28">
        <v>0</v>
      </c>
      <c r="L224" s="28">
        <v>1</v>
      </c>
      <c r="M224" s="28">
        <v>2.9515470112279744E-3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0.71170173495754885</v>
      </c>
      <c r="U224" s="28">
        <v>1.4572554769904059E-2</v>
      </c>
      <c r="V224" s="28">
        <v>0</v>
      </c>
      <c r="W224" s="28">
        <v>0</v>
      </c>
      <c r="X224" s="28">
        <v>0.28829826504245104</v>
      </c>
      <c r="Y224" s="28">
        <v>5.9030940224559488E-3</v>
      </c>
      <c r="Z224" s="33"/>
    </row>
    <row r="225" spans="1:27" x14ac:dyDescent="0.2">
      <c r="A225" s="1" t="s">
        <v>12</v>
      </c>
      <c r="B225" s="28">
        <v>1</v>
      </c>
      <c r="C225" s="28">
        <v>4.3763014583892375E-2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1</v>
      </c>
      <c r="U225" s="28">
        <v>1.3128904375167713E-2</v>
      </c>
      <c r="V225" s="28">
        <v>0</v>
      </c>
      <c r="W225" s="28">
        <v>0</v>
      </c>
      <c r="X225" s="28">
        <v>0</v>
      </c>
      <c r="Y225" s="28">
        <v>0</v>
      </c>
      <c r="Z225" s="33"/>
    </row>
    <row r="226" spans="1:27" x14ac:dyDescent="0.2">
      <c r="A226" s="1" t="s">
        <v>13</v>
      </c>
      <c r="B226" s="28">
        <v>1</v>
      </c>
      <c r="C226" s="28">
        <v>4.9356215066116964E-3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1</v>
      </c>
      <c r="W226" s="28">
        <v>2.4678107533058482E-3</v>
      </c>
      <c r="X226" s="28">
        <v>0</v>
      </c>
      <c r="Y226" s="28">
        <v>0</v>
      </c>
      <c r="Z226" s="33"/>
    </row>
    <row r="227" spans="1:27" x14ac:dyDescent="0.2">
      <c r="A227" s="1" t="s">
        <v>14</v>
      </c>
      <c r="B227" s="28">
        <v>1</v>
      </c>
      <c r="C227" s="28">
        <v>5.8728605063358167E-3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0.2</v>
      </c>
      <c r="S227" s="28">
        <v>1.957620168778605E-3</v>
      </c>
      <c r="T227" s="28">
        <v>0.8</v>
      </c>
      <c r="U227" s="28">
        <v>7.83048067511442E-3</v>
      </c>
      <c r="V227" s="28">
        <v>0</v>
      </c>
      <c r="W227" s="28">
        <v>0</v>
      </c>
      <c r="X227" s="28">
        <v>0</v>
      </c>
      <c r="Y227" s="28">
        <v>0</v>
      </c>
      <c r="Z227" s="33"/>
    </row>
    <row r="228" spans="1:27" x14ac:dyDescent="0.2">
      <c r="A228" s="1" t="s">
        <v>15</v>
      </c>
      <c r="B228" s="28">
        <v>1</v>
      </c>
      <c r="C228" s="28">
        <v>1.3106229238077612E-2</v>
      </c>
      <c r="D228" s="28">
        <v>0</v>
      </c>
      <c r="E228" s="28">
        <v>0</v>
      </c>
      <c r="F228" s="28">
        <v>0</v>
      </c>
      <c r="G228" s="28">
        <v>0</v>
      </c>
      <c r="H228" s="28">
        <v>0.66666666666666652</v>
      </c>
      <c r="I228" s="28">
        <v>3.1556232450388716E-2</v>
      </c>
      <c r="J228" s="28">
        <v>0.33333333333333326</v>
      </c>
      <c r="K228" s="28">
        <v>1.5778116225194358E-2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0.1233419007947059</v>
      </c>
      <c r="S228" s="28">
        <v>1.5778116225194358E-2</v>
      </c>
      <c r="T228" s="28">
        <v>0.87665809920529414</v>
      </c>
      <c r="U228" s="28">
        <v>0.11214366966860297</v>
      </c>
      <c r="V228" s="28">
        <v>0</v>
      </c>
      <c r="W228" s="28">
        <v>0</v>
      </c>
      <c r="X228" s="28">
        <v>0</v>
      </c>
      <c r="Y228" s="28">
        <v>0</v>
      </c>
      <c r="Z228" s="33"/>
    </row>
    <row r="229" spans="1:27" x14ac:dyDescent="0.2">
      <c r="A229" s="47" t="s">
        <v>16</v>
      </c>
      <c r="B229" s="28">
        <v>0.8571428571428571</v>
      </c>
      <c r="C229" s="28">
        <v>3.4262132143140611E-2</v>
      </c>
      <c r="D229" s="28">
        <v>0.14285714285714285</v>
      </c>
      <c r="E229" s="28">
        <v>5.7103553571901007E-3</v>
      </c>
      <c r="F229" s="28">
        <v>0</v>
      </c>
      <c r="G229" s="28">
        <v>0</v>
      </c>
      <c r="H229" s="28">
        <v>0</v>
      </c>
      <c r="I229" s="28">
        <v>0</v>
      </c>
      <c r="J229" s="28">
        <v>1</v>
      </c>
      <c r="K229" s="28">
        <v>5.7103553571901007E-3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0.89999999999999991</v>
      </c>
      <c r="U229" s="28">
        <v>5.1393198214710917E-2</v>
      </c>
      <c r="V229" s="28">
        <v>9.9999999999999978E-2</v>
      </c>
      <c r="W229" s="28">
        <v>5.7103553571901007E-3</v>
      </c>
      <c r="X229" s="28">
        <v>0</v>
      </c>
      <c r="Y229" s="28">
        <v>0</v>
      </c>
      <c r="Z229" s="33"/>
    </row>
    <row r="231" spans="1:27" x14ac:dyDescent="0.2">
      <c r="T231" s="56"/>
    </row>
    <row r="232" spans="1:27" ht="15.75" customHeight="1" x14ac:dyDescent="0.2">
      <c r="A232" s="2" t="s">
        <v>3</v>
      </c>
      <c r="B232" s="2" t="s">
        <v>127</v>
      </c>
      <c r="C232" s="25" t="s">
        <v>63</v>
      </c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7"/>
      <c r="AA232" s="33"/>
    </row>
    <row r="233" spans="1:27" ht="15" customHeight="1" x14ac:dyDescent="0.2">
      <c r="A233" s="3"/>
      <c r="B233" s="3"/>
      <c r="C233" s="25" t="s">
        <v>64</v>
      </c>
      <c r="D233" s="26"/>
      <c r="E233" s="27"/>
      <c r="F233" s="25" t="s">
        <v>65</v>
      </c>
      <c r="G233" s="26"/>
      <c r="H233" s="27"/>
      <c r="I233" s="25" t="s">
        <v>66</v>
      </c>
      <c r="J233" s="26"/>
      <c r="K233" s="27"/>
      <c r="L233" s="25" t="s">
        <v>67</v>
      </c>
      <c r="M233" s="26"/>
      <c r="N233" s="27"/>
      <c r="O233" s="25" t="s">
        <v>20</v>
      </c>
      <c r="P233" s="26"/>
      <c r="Q233" s="27"/>
      <c r="AA233" s="33"/>
    </row>
    <row r="234" spans="1:27" ht="25.5" x14ac:dyDescent="0.2">
      <c r="A234" s="4"/>
      <c r="B234" s="4"/>
      <c r="C234" s="1" t="s">
        <v>2</v>
      </c>
      <c r="D234" s="1" t="s">
        <v>62</v>
      </c>
      <c r="E234" s="1" t="s">
        <v>22</v>
      </c>
      <c r="F234" s="1" t="s">
        <v>2</v>
      </c>
      <c r="G234" s="1" t="s">
        <v>62</v>
      </c>
      <c r="H234" s="1" t="s">
        <v>22</v>
      </c>
      <c r="I234" s="1" t="s">
        <v>2</v>
      </c>
      <c r="J234" s="1" t="s">
        <v>62</v>
      </c>
      <c r="K234" s="1" t="s">
        <v>22</v>
      </c>
      <c r="L234" s="1" t="s">
        <v>2</v>
      </c>
      <c r="M234" s="1" t="s">
        <v>62</v>
      </c>
      <c r="N234" s="1" t="s">
        <v>22</v>
      </c>
      <c r="O234" s="1" t="s">
        <v>2</v>
      </c>
      <c r="P234" s="1" t="s">
        <v>62</v>
      </c>
      <c r="Q234" s="1" t="s">
        <v>22</v>
      </c>
      <c r="AA234" s="33"/>
    </row>
    <row r="235" spans="1:27" x14ac:dyDescent="0.2">
      <c r="A235" s="1" t="s">
        <v>4</v>
      </c>
      <c r="B235" s="14">
        <v>67.98</v>
      </c>
      <c r="C235" s="28">
        <v>1</v>
      </c>
      <c r="D235" s="28">
        <v>2.7328862945631745E-2</v>
      </c>
      <c r="E235" s="14">
        <f>C235*B235</f>
        <v>67.98</v>
      </c>
      <c r="F235" s="28">
        <v>0</v>
      </c>
      <c r="G235" s="28">
        <v>0</v>
      </c>
      <c r="H235" s="14">
        <f>F235*B235</f>
        <v>0</v>
      </c>
      <c r="I235" s="28">
        <v>0</v>
      </c>
      <c r="J235" s="28">
        <v>0</v>
      </c>
      <c r="K235" s="14">
        <f>I235*B235</f>
        <v>0</v>
      </c>
      <c r="L235" s="28">
        <v>0</v>
      </c>
      <c r="M235" s="28">
        <v>0</v>
      </c>
      <c r="N235" s="14">
        <f>L235*B235</f>
        <v>0</v>
      </c>
      <c r="O235" s="28">
        <v>0</v>
      </c>
      <c r="P235" s="28">
        <v>0</v>
      </c>
      <c r="Q235" s="14">
        <f t="shared" ref="Q235:Q247" si="14">O235*B235</f>
        <v>0</v>
      </c>
      <c r="AA235" s="33"/>
    </row>
    <row r="236" spans="1:27" x14ac:dyDescent="0.2">
      <c r="A236" s="1" t="s">
        <v>181</v>
      </c>
      <c r="B236" s="14">
        <v>379.93999999999994</v>
      </c>
      <c r="C236" s="28">
        <v>0.26315789473684209</v>
      </c>
      <c r="D236" s="28">
        <v>3.4713846945503099E-2</v>
      </c>
      <c r="E236" s="14">
        <f t="shared" ref="E236:E247" si="15">C236*B236</f>
        <v>99.984210526315763</v>
      </c>
      <c r="F236" s="28">
        <v>0.10526315789473684</v>
      </c>
      <c r="G236" s="28">
        <v>1.3885538778201241E-2</v>
      </c>
      <c r="H236" s="14">
        <f t="shared" ref="H236:H247" si="16">F236*B236</f>
        <v>39.993684210526304</v>
      </c>
      <c r="I236" s="28">
        <v>0.47368421052631582</v>
      </c>
      <c r="J236" s="28">
        <v>6.2484924501905591E-2</v>
      </c>
      <c r="K236" s="14">
        <f t="shared" ref="K236:K247" si="17">I236*B236</f>
        <v>179.97157894736841</v>
      </c>
      <c r="L236" s="28">
        <v>0.10526315789473684</v>
      </c>
      <c r="M236" s="28">
        <v>1.3885538778201241E-2</v>
      </c>
      <c r="N236" s="14">
        <f t="shared" ref="N236:N247" si="18">L236*B236</f>
        <v>39.993684210526304</v>
      </c>
      <c r="O236" s="28">
        <v>5.2631578947368418E-2</v>
      </c>
      <c r="P236" s="28">
        <v>6.9427693891006203E-3</v>
      </c>
      <c r="Q236" s="14">
        <f t="shared" si="14"/>
        <v>19.996842105263152</v>
      </c>
      <c r="AA236" s="33"/>
    </row>
    <row r="237" spans="1:27" x14ac:dyDescent="0.2">
      <c r="A237" s="1" t="s">
        <v>6</v>
      </c>
      <c r="B237" s="14">
        <v>122</v>
      </c>
      <c r="C237" s="28">
        <v>0.5714285714285714</v>
      </c>
      <c r="D237" s="28">
        <v>2.4522810233650136E-2</v>
      </c>
      <c r="E237" s="14">
        <f t="shared" si="15"/>
        <v>69.714285714285708</v>
      </c>
      <c r="F237" s="28">
        <v>0</v>
      </c>
      <c r="G237" s="28">
        <v>0</v>
      </c>
      <c r="H237" s="14">
        <f t="shared" si="16"/>
        <v>0</v>
      </c>
      <c r="I237" s="28">
        <v>0.42857142857142855</v>
      </c>
      <c r="J237" s="28">
        <v>1.8392107675237603E-2</v>
      </c>
      <c r="K237" s="14">
        <f t="shared" si="17"/>
        <v>52.285714285714285</v>
      </c>
      <c r="L237" s="28">
        <v>0</v>
      </c>
      <c r="M237" s="28">
        <v>0</v>
      </c>
      <c r="N237" s="14">
        <f t="shared" si="18"/>
        <v>0</v>
      </c>
      <c r="O237" s="28">
        <v>0</v>
      </c>
      <c r="P237" s="28">
        <v>0</v>
      </c>
      <c r="Q237" s="14">
        <f t="shared" si="14"/>
        <v>0</v>
      </c>
      <c r="AA237" s="33"/>
    </row>
    <row r="238" spans="1:27" x14ac:dyDescent="0.2">
      <c r="A238" s="1" t="s">
        <v>7</v>
      </c>
      <c r="B238" s="14">
        <v>515.2600000000001</v>
      </c>
      <c r="C238" s="28">
        <v>0.58754253892956576</v>
      </c>
      <c r="D238" s="28">
        <v>0.11452152379114615</v>
      </c>
      <c r="E238" s="14">
        <f t="shared" si="15"/>
        <v>302.73716860884809</v>
      </c>
      <c r="F238" s="28">
        <v>6.6267917912756505E-2</v>
      </c>
      <c r="G238" s="28">
        <v>1.29166867673308E-2</v>
      </c>
      <c r="H238" s="14">
        <f t="shared" si="16"/>
        <v>34.145207383726927</v>
      </c>
      <c r="I238" s="28">
        <v>0.3002371867587913</v>
      </c>
      <c r="J238" s="28">
        <v>5.8521073536269681E-2</v>
      </c>
      <c r="K238" s="14">
        <f t="shared" si="17"/>
        <v>154.70021284933483</v>
      </c>
      <c r="L238" s="28">
        <v>3.2071774775703825E-2</v>
      </c>
      <c r="M238" s="28">
        <v>6.2513065431681917E-3</v>
      </c>
      <c r="N238" s="14">
        <f t="shared" si="18"/>
        <v>16.525302670929158</v>
      </c>
      <c r="O238" s="28">
        <v>1.3880581623182427E-2</v>
      </c>
      <c r="P238" s="28">
        <v>2.7055493913518925E-3</v>
      </c>
      <c r="Q238" s="14">
        <f t="shared" si="14"/>
        <v>7.1521084871609784</v>
      </c>
      <c r="AA238" s="33"/>
    </row>
    <row r="239" spans="1:27" x14ac:dyDescent="0.2">
      <c r="A239" s="1" t="s">
        <v>8</v>
      </c>
      <c r="B239" s="14">
        <v>122.5</v>
      </c>
      <c r="C239" s="28">
        <v>0.76734693877551019</v>
      </c>
      <c r="D239" s="28">
        <v>3.7789248556772341E-2</v>
      </c>
      <c r="E239" s="14">
        <f t="shared" si="15"/>
        <v>94</v>
      </c>
      <c r="F239" s="28">
        <v>0</v>
      </c>
      <c r="G239" s="28">
        <v>0</v>
      </c>
      <c r="H239" s="14">
        <f t="shared" si="16"/>
        <v>0</v>
      </c>
      <c r="I239" s="28">
        <v>0.15510204081632653</v>
      </c>
      <c r="J239" s="28">
        <v>7.6382523678582394E-3</v>
      </c>
      <c r="K239" s="14">
        <f t="shared" si="17"/>
        <v>19</v>
      </c>
      <c r="L239" s="28">
        <v>0</v>
      </c>
      <c r="M239" s="28">
        <v>0</v>
      </c>
      <c r="N239" s="14">
        <f t="shared" si="18"/>
        <v>0</v>
      </c>
      <c r="O239" s="28">
        <v>7.7551020408163265E-2</v>
      </c>
      <c r="P239" s="28">
        <v>3.8191261839291197E-3</v>
      </c>
      <c r="Q239" s="14">
        <f t="shared" si="14"/>
        <v>9.5</v>
      </c>
      <c r="AA239" s="33"/>
    </row>
    <row r="240" spans="1:27" x14ac:dyDescent="0.2">
      <c r="A240" s="1" t="s">
        <v>9</v>
      </c>
      <c r="B240" s="14">
        <v>301.47000000000003</v>
      </c>
      <c r="C240" s="28">
        <v>0.80097522141506627</v>
      </c>
      <c r="D240" s="28">
        <v>9.7074147329827873E-2</v>
      </c>
      <c r="E240" s="14">
        <f t="shared" si="15"/>
        <v>241.47000000000006</v>
      </c>
      <c r="F240" s="28">
        <v>9.9512389292466905E-2</v>
      </c>
      <c r="G240" s="28">
        <v>1.2060398475565641E-2</v>
      </c>
      <c r="H240" s="14">
        <f t="shared" si="16"/>
        <v>30</v>
      </c>
      <c r="I240" s="28">
        <v>9.9512389292466905E-2</v>
      </c>
      <c r="J240" s="28">
        <v>1.2060398475565641E-2</v>
      </c>
      <c r="K240" s="14">
        <f t="shared" si="17"/>
        <v>30</v>
      </c>
      <c r="L240" s="28">
        <v>0</v>
      </c>
      <c r="M240" s="28">
        <v>0</v>
      </c>
      <c r="N240" s="14">
        <f t="shared" si="18"/>
        <v>0</v>
      </c>
      <c r="O240" s="28">
        <v>0</v>
      </c>
      <c r="P240" s="28">
        <v>0</v>
      </c>
      <c r="Q240" s="14">
        <f t="shared" si="14"/>
        <v>0</v>
      </c>
      <c r="AA240" s="33"/>
    </row>
    <row r="241" spans="1:27" x14ac:dyDescent="0.2">
      <c r="A241" s="1" t="s">
        <v>10</v>
      </c>
      <c r="B241" s="14">
        <v>24.990000000000002</v>
      </c>
      <c r="C241" s="28">
        <v>0.66666666666666652</v>
      </c>
      <c r="D241" s="28">
        <v>6.697541286764119E-3</v>
      </c>
      <c r="E241" s="14">
        <f t="shared" si="15"/>
        <v>16.659999999999997</v>
      </c>
      <c r="F241" s="28">
        <v>0.33333333333333326</v>
      </c>
      <c r="G241" s="28">
        <v>3.3487706433820595E-3</v>
      </c>
      <c r="H241" s="14">
        <f t="shared" si="16"/>
        <v>8.3299999999999983</v>
      </c>
      <c r="I241" s="28">
        <v>0</v>
      </c>
      <c r="J241" s="28">
        <v>0</v>
      </c>
      <c r="K241" s="14">
        <f t="shared" si="17"/>
        <v>0</v>
      </c>
      <c r="L241" s="28">
        <v>0</v>
      </c>
      <c r="M241" s="28">
        <v>0</v>
      </c>
      <c r="N241" s="14">
        <f t="shared" si="18"/>
        <v>0</v>
      </c>
      <c r="O241" s="28">
        <v>0</v>
      </c>
      <c r="P241" s="28">
        <v>0</v>
      </c>
      <c r="Q241" s="14">
        <f t="shared" si="14"/>
        <v>0</v>
      </c>
      <c r="AA241" s="33"/>
    </row>
    <row r="242" spans="1:27" x14ac:dyDescent="0.2">
      <c r="A242" s="1" t="s">
        <v>18</v>
      </c>
      <c r="B242" s="14">
        <v>129.96</v>
      </c>
      <c r="C242" s="28">
        <v>0.69930413426115434</v>
      </c>
      <c r="D242" s="28">
        <v>3.4339974592760572E-2</v>
      </c>
      <c r="E242" s="14">
        <f t="shared" si="15"/>
        <v>90.881565288579623</v>
      </c>
      <c r="F242" s="28">
        <v>7.8919361440851418E-2</v>
      </c>
      <c r="G242" s="28">
        <v>3.8754080434817593E-3</v>
      </c>
      <c r="H242" s="14">
        <f t="shared" si="16"/>
        <v>10.256360212853052</v>
      </c>
      <c r="I242" s="28">
        <v>0.15783872288170284</v>
      </c>
      <c r="J242" s="28">
        <v>7.7508160869635186E-3</v>
      </c>
      <c r="K242" s="14">
        <f t="shared" si="17"/>
        <v>20.512720425706103</v>
      </c>
      <c r="L242" s="28">
        <v>0</v>
      </c>
      <c r="M242" s="28">
        <v>0</v>
      </c>
      <c r="N242" s="14">
        <f t="shared" si="18"/>
        <v>0</v>
      </c>
      <c r="O242" s="28">
        <v>6.3937781416291445E-2</v>
      </c>
      <c r="P242" s="28">
        <v>3.1397237364722552E-3</v>
      </c>
      <c r="Q242" s="14">
        <f t="shared" si="14"/>
        <v>8.3093540728612361</v>
      </c>
      <c r="AA242" s="33"/>
    </row>
    <row r="243" spans="1:27" x14ac:dyDescent="0.2">
      <c r="A243" s="1" t="s">
        <v>12</v>
      </c>
      <c r="B243" s="14">
        <v>150.54000000000002</v>
      </c>
      <c r="C243" s="28">
        <v>0.84615384615384603</v>
      </c>
      <c r="D243" s="28">
        <v>5.1208451927251722E-2</v>
      </c>
      <c r="E243" s="14">
        <f t="shared" si="15"/>
        <v>127.38</v>
      </c>
      <c r="F243" s="28">
        <v>0</v>
      </c>
      <c r="G243" s="28">
        <v>0</v>
      </c>
      <c r="H243" s="14">
        <f t="shared" si="16"/>
        <v>0</v>
      </c>
      <c r="I243" s="28">
        <v>0</v>
      </c>
      <c r="J243" s="28">
        <v>0</v>
      </c>
      <c r="K243" s="14">
        <f t="shared" si="17"/>
        <v>0</v>
      </c>
      <c r="L243" s="28">
        <v>7.6923076923076913E-2</v>
      </c>
      <c r="M243" s="28">
        <v>4.655313811568338E-3</v>
      </c>
      <c r="N243" s="14">
        <f t="shared" si="18"/>
        <v>11.58</v>
      </c>
      <c r="O243" s="28">
        <v>7.6923076923076913E-2</v>
      </c>
      <c r="P243" s="28">
        <v>4.655313811568338E-3</v>
      </c>
      <c r="Q243" s="14">
        <f t="shared" si="14"/>
        <v>11.58</v>
      </c>
      <c r="AA243" s="33"/>
    </row>
    <row r="244" spans="1:27" x14ac:dyDescent="0.2">
      <c r="A244" s="1" t="s">
        <v>13</v>
      </c>
      <c r="B244" s="14">
        <v>19.59</v>
      </c>
      <c r="C244" s="28">
        <v>0.66666666666666674</v>
      </c>
      <c r="D244" s="28">
        <v>5.2502934696962425E-3</v>
      </c>
      <c r="E244" s="14">
        <f t="shared" si="15"/>
        <v>13.06</v>
      </c>
      <c r="F244" s="28">
        <v>0</v>
      </c>
      <c r="G244" s="28">
        <v>0</v>
      </c>
      <c r="H244" s="14">
        <f t="shared" si="16"/>
        <v>0</v>
      </c>
      <c r="I244" s="28">
        <v>0</v>
      </c>
      <c r="J244" s="28">
        <v>0</v>
      </c>
      <c r="K244" s="14">
        <f t="shared" si="17"/>
        <v>0</v>
      </c>
      <c r="L244" s="28">
        <v>0.33333333333333337</v>
      </c>
      <c r="M244" s="28">
        <v>2.6251467348481212E-3</v>
      </c>
      <c r="N244" s="14">
        <f t="shared" si="18"/>
        <v>6.53</v>
      </c>
      <c r="O244" s="28">
        <v>0</v>
      </c>
      <c r="P244" s="28">
        <v>0</v>
      </c>
      <c r="Q244" s="14">
        <f t="shared" si="14"/>
        <v>0</v>
      </c>
      <c r="AA244" s="33"/>
    </row>
    <row r="245" spans="1:27" x14ac:dyDescent="0.2">
      <c r="A245" s="1" t="s">
        <v>14</v>
      </c>
      <c r="B245" s="14">
        <v>56.98</v>
      </c>
      <c r="C245" s="28">
        <v>0.5</v>
      </c>
      <c r="D245" s="28">
        <v>8.3297152137906689E-3</v>
      </c>
      <c r="E245" s="14">
        <f t="shared" si="15"/>
        <v>28.49</v>
      </c>
      <c r="F245" s="28">
        <v>0.25</v>
      </c>
      <c r="G245" s="28">
        <v>4.1648576068953344E-3</v>
      </c>
      <c r="H245" s="14">
        <f t="shared" si="16"/>
        <v>14.244999999999999</v>
      </c>
      <c r="I245" s="28">
        <v>0</v>
      </c>
      <c r="J245" s="28">
        <v>0</v>
      </c>
      <c r="K245" s="14">
        <f t="shared" si="17"/>
        <v>0</v>
      </c>
      <c r="L245" s="28">
        <v>0</v>
      </c>
      <c r="M245" s="28">
        <v>0</v>
      </c>
      <c r="N245" s="14">
        <f t="shared" si="18"/>
        <v>0</v>
      </c>
      <c r="O245" s="28">
        <v>0.25</v>
      </c>
      <c r="P245" s="28">
        <v>4.1648576068953344E-3</v>
      </c>
      <c r="Q245" s="14">
        <f t="shared" si="14"/>
        <v>14.244999999999999</v>
      </c>
      <c r="AA245" s="33"/>
    </row>
    <row r="246" spans="1:27" x14ac:dyDescent="0.2">
      <c r="A246" s="1" t="s">
        <v>15</v>
      </c>
      <c r="B246" s="14">
        <v>498.42</v>
      </c>
      <c r="C246" s="28">
        <v>5.1942216530745211E-2</v>
      </c>
      <c r="D246" s="28">
        <v>9.294547091835921E-3</v>
      </c>
      <c r="E246" s="14">
        <f t="shared" si="15"/>
        <v>25.88903956325403</v>
      </c>
      <c r="F246" s="28">
        <v>0.18759407786839208</v>
      </c>
      <c r="G246" s="28">
        <v>3.3568109090324372E-2</v>
      </c>
      <c r="H246" s="14">
        <f t="shared" si="16"/>
        <v>93.50064029116399</v>
      </c>
      <c r="I246" s="28">
        <v>0.453101480532902</v>
      </c>
      <c r="J246" s="28">
        <v>8.1078038818402615E-2</v>
      </c>
      <c r="K246" s="14">
        <f t="shared" si="17"/>
        <v>225.83483992720903</v>
      </c>
      <c r="L246" s="28">
        <v>2.5971108265372606E-2</v>
      </c>
      <c r="M246" s="28">
        <v>4.6472735459179605E-3</v>
      </c>
      <c r="N246" s="14">
        <f t="shared" si="18"/>
        <v>12.944519781627015</v>
      </c>
      <c r="O246" s="28">
        <v>0.2813911168025881</v>
      </c>
      <c r="P246" s="28">
        <v>5.0352163635486551E-2</v>
      </c>
      <c r="Q246" s="14">
        <f t="shared" si="14"/>
        <v>140.25096043674597</v>
      </c>
      <c r="AA246" s="33"/>
    </row>
    <row r="247" spans="1:27" x14ac:dyDescent="0.2">
      <c r="A247" s="1" t="s">
        <v>16</v>
      </c>
      <c r="B247" s="14">
        <v>271.98000000000013</v>
      </c>
      <c r="C247" s="28">
        <v>0.55555555555555536</v>
      </c>
      <c r="D247" s="28">
        <v>6.0744206988598955E-2</v>
      </c>
      <c r="E247" s="14">
        <f t="shared" si="15"/>
        <v>151.10000000000002</v>
      </c>
      <c r="F247" s="28">
        <v>0.16666666666666657</v>
      </c>
      <c r="G247" s="28">
        <v>1.8223262096579682E-2</v>
      </c>
      <c r="H247" s="14">
        <f t="shared" si="16"/>
        <v>45.33</v>
      </c>
      <c r="I247" s="28">
        <v>0.2222222222222221</v>
      </c>
      <c r="J247" s="28">
        <v>2.4297682795439576E-2</v>
      </c>
      <c r="K247" s="14">
        <f t="shared" si="17"/>
        <v>60.44</v>
      </c>
      <c r="L247" s="28">
        <v>0</v>
      </c>
      <c r="M247" s="28">
        <v>0</v>
      </c>
      <c r="N247" s="14">
        <f t="shared" si="18"/>
        <v>0</v>
      </c>
      <c r="O247" s="28">
        <v>5.5555555555555525E-2</v>
      </c>
      <c r="P247" s="28">
        <v>6.0744206988598941E-3</v>
      </c>
      <c r="Q247" s="14">
        <f t="shared" si="14"/>
        <v>15.11</v>
      </c>
      <c r="AA247" s="33"/>
    </row>
    <row r="248" spans="1:27" x14ac:dyDescent="0.2">
      <c r="B248" s="36">
        <f>SUM(B235:B247)</f>
        <v>2661.61</v>
      </c>
      <c r="D248" s="57">
        <f>SUM(D235:D247)</f>
        <v>0.51181517037322954</v>
      </c>
      <c r="G248" s="57">
        <f>SUM(G235:G247)</f>
        <v>0.10204303150176089</v>
      </c>
      <c r="J248" s="57">
        <f>SUM(J235:J247)</f>
        <v>0.27222329425764247</v>
      </c>
      <c r="M248" s="57">
        <f>SUM(M235:M247)</f>
        <v>3.2064579413703852E-2</v>
      </c>
      <c r="P248" s="57">
        <f>SUM(P235:P247)</f>
        <v>8.1853924453664004E-2</v>
      </c>
    </row>
    <row r="250" spans="1:27" x14ac:dyDescent="0.2">
      <c r="S250" s="58"/>
    </row>
    <row r="252" spans="1:27" x14ac:dyDescent="0.2">
      <c r="J252" s="59"/>
      <c r="K252" s="59"/>
      <c r="L252" s="59"/>
      <c r="M252" s="59"/>
    </row>
    <row r="253" spans="1:27" ht="38.25" customHeight="1" x14ac:dyDescent="0.2">
      <c r="A253" s="44"/>
      <c r="B253" s="25" t="s">
        <v>143</v>
      </c>
      <c r="C253" s="26"/>
      <c r="D253" s="26"/>
      <c r="E253" s="26"/>
      <c r="F253" s="27"/>
      <c r="G253" s="34"/>
      <c r="I253" s="60"/>
      <c r="J253" s="60"/>
      <c r="K253" s="60"/>
      <c r="L253" s="59"/>
    </row>
    <row r="254" spans="1:27" ht="24.75" customHeight="1" x14ac:dyDescent="0.2">
      <c r="A254" s="53"/>
      <c r="B254" s="1" t="s">
        <v>64</v>
      </c>
      <c r="C254" s="1" t="s">
        <v>65</v>
      </c>
      <c r="D254" s="1" t="s">
        <v>66</v>
      </c>
      <c r="E254" s="1" t="s">
        <v>67</v>
      </c>
      <c r="F254" s="1" t="s">
        <v>20</v>
      </c>
      <c r="G254" s="34"/>
      <c r="I254" s="60"/>
      <c r="J254" s="61"/>
      <c r="K254" s="61"/>
      <c r="L254" s="59"/>
    </row>
    <row r="255" spans="1:27" x14ac:dyDescent="0.2">
      <c r="A255" s="1" t="s">
        <v>31</v>
      </c>
      <c r="B255" s="28">
        <f>D248</f>
        <v>0.51181517037322954</v>
      </c>
      <c r="C255" s="28">
        <f>G248</f>
        <v>0.10204303150176089</v>
      </c>
      <c r="D255" s="28">
        <f>J248</f>
        <v>0.27222329425764247</v>
      </c>
      <c r="E255" s="28">
        <f>M248</f>
        <v>3.2064579413703852E-2</v>
      </c>
      <c r="F255" s="28">
        <f>P248</f>
        <v>8.1853924453664004E-2</v>
      </c>
      <c r="G255" s="34"/>
      <c r="I255" s="62"/>
      <c r="J255" s="63"/>
      <c r="K255" s="63"/>
      <c r="L255" s="59"/>
    </row>
    <row r="256" spans="1:27" ht="30" customHeight="1" x14ac:dyDescent="0.2">
      <c r="A256" s="1" t="s">
        <v>21</v>
      </c>
      <c r="B256" s="14">
        <f>B255*$B$248</f>
        <v>1362.2523756170915</v>
      </c>
      <c r="C256" s="14">
        <f t="shared" ref="C256:F256" si="19">C255*$B$248</f>
        <v>271.59875307540182</v>
      </c>
      <c r="D256" s="14">
        <f t="shared" si="19"/>
        <v>724.55224222908384</v>
      </c>
      <c r="E256" s="14">
        <f t="shared" si="19"/>
        <v>85.343405213308316</v>
      </c>
      <c r="F256" s="14">
        <f t="shared" si="19"/>
        <v>217.86322386511665</v>
      </c>
      <c r="I256" s="59"/>
      <c r="J256" s="59"/>
      <c r="K256" s="59"/>
      <c r="L256" s="59"/>
    </row>
    <row r="265" spans="1:28" ht="15.75" customHeight="1" x14ac:dyDescent="0.2">
      <c r="A265" s="2" t="s">
        <v>3</v>
      </c>
      <c r="B265" s="25" t="s">
        <v>136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33"/>
    </row>
    <row r="266" spans="1:28" ht="15.75" customHeight="1" x14ac:dyDescent="0.2">
      <c r="A266" s="3"/>
      <c r="B266" s="25" t="s">
        <v>0</v>
      </c>
      <c r="C266" s="27"/>
      <c r="D266" s="25" t="s">
        <v>182</v>
      </c>
      <c r="E266" s="26"/>
      <c r="F266" s="26"/>
      <c r="G266" s="26"/>
      <c r="H266" s="26"/>
      <c r="I266" s="27"/>
      <c r="J266" s="25" t="s">
        <v>184</v>
      </c>
      <c r="K266" s="27"/>
      <c r="L266" s="25" t="s">
        <v>129</v>
      </c>
      <c r="M266" s="27"/>
      <c r="N266" s="25" t="s">
        <v>140</v>
      </c>
      <c r="O266" s="27"/>
      <c r="P266" s="25" t="s">
        <v>1</v>
      </c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7"/>
      <c r="AB266" s="33"/>
    </row>
    <row r="267" spans="1:28" ht="15" customHeight="1" x14ac:dyDescent="0.2">
      <c r="A267" s="3"/>
      <c r="B267" s="25" t="s">
        <v>64</v>
      </c>
      <c r="C267" s="27"/>
      <c r="D267" s="25" t="s">
        <v>64</v>
      </c>
      <c r="E267" s="27"/>
      <c r="F267" s="25" t="s">
        <v>66</v>
      </c>
      <c r="G267" s="27"/>
      <c r="H267" s="25" t="s">
        <v>20</v>
      </c>
      <c r="I267" s="27"/>
      <c r="J267" s="25" t="s">
        <v>64</v>
      </c>
      <c r="K267" s="27"/>
      <c r="L267" s="25" t="s">
        <v>64</v>
      </c>
      <c r="M267" s="27"/>
      <c r="N267" s="25" t="s">
        <v>66</v>
      </c>
      <c r="O267" s="27"/>
      <c r="P267" s="25" t="s">
        <v>64</v>
      </c>
      <c r="Q267" s="27"/>
      <c r="R267" s="25" t="s">
        <v>65</v>
      </c>
      <c r="S267" s="27"/>
      <c r="T267" s="25" t="s">
        <v>66</v>
      </c>
      <c r="U267" s="27"/>
      <c r="V267" s="25" t="s">
        <v>67</v>
      </c>
      <c r="W267" s="27"/>
      <c r="X267" s="25" t="s">
        <v>68</v>
      </c>
      <c r="Y267" s="27"/>
      <c r="Z267" s="25" t="s">
        <v>20</v>
      </c>
      <c r="AA267" s="27"/>
      <c r="AB267" s="33"/>
    </row>
    <row r="268" spans="1:28" ht="25.5" x14ac:dyDescent="0.2">
      <c r="A268" s="4"/>
      <c r="B268" s="1" t="s">
        <v>2</v>
      </c>
      <c r="C268" s="1" t="s">
        <v>17</v>
      </c>
      <c r="D268" s="1" t="s">
        <v>2</v>
      </c>
      <c r="E268" s="1" t="s">
        <v>17</v>
      </c>
      <c r="F268" s="1" t="s">
        <v>2</v>
      </c>
      <c r="G268" s="1" t="s">
        <v>17</v>
      </c>
      <c r="H268" s="1" t="s">
        <v>2</v>
      </c>
      <c r="I268" s="1" t="s">
        <v>17</v>
      </c>
      <c r="J268" s="1" t="s">
        <v>2</v>
      </c>
      <c r="K268" s="1" t="s">
        <v>17</v>
      </c>
      <c r="L268" s="1" t="s">
        <v>2</v>
      </c>
      <c r="M268" s="1" t="s">
        <v>17</v>
      </c>
      <c r="N268" s="1" t="s">
        <v>2</v>
      </c>
      <c r="O268" s="1" t="s">
        <v>17</v>
      </c>
      <c r="P268" s="1" t="s">
        <v>2</v>
      </c>
      <c r="Q268" s="1" t="s">
        <v>17</v>
      </c>
      <c r="R268" s="1" t="s">
        <v>2</v>
      </c>
      <c r="S268" s="1" t="s">
        <v>17</v>
      </c>
      <c r="T268" s="1" t="s">
        <v>2</v>
      </c>
      <c r="U268" s="1" t="s">
        <v>17</v>
      </c>
      <c r="V268" s="1" t="s">
        <v>2</v>
      </c>
      <c r="W268" s="1" t="s">
        <v>17</v>
      </c>
      <c r="X268" s="1" t="s">
        <v>2</v>
      </c>
      <c r="Y268" s="1" t="s">
        <v>17</v>
      </c>
      <c r="Z268" s="1" t="s">
        <v>2</v>
      </c>
      <c r="AA268" s="1" t="s">
        <v>17</v>
      </c>
      <c r="AB268" s="33"/>
    </row>
    <row r="269" spans="1:28" x14ac:dyDescent="0.2">
      <c r="A269" s="1" t="s">
        <v>4</v>
      </c>
      <c r="B269" s="28">
        <v>1</v>
      </c>
      <c r="C269" s="28">
        <v>1.3664431472815873E-2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1</v>
      </c>
      <c r="Q269" s="28">
        <v>1.3664431472815873E-2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0</v>
      </c>
      <c r="Y269" s="28">
        <v>0</v>
      </c>
      <c r="Z269" s="28">
        <v>0</v>
      </c>
      <c r="AA269" s="28">
        <v>0</v>
      </c>
      <c r="AB269" s="33"/>
    </row>
    <row r="270" spans="1:28" x14ac:dyDescent="0.2">
      <c r="A270" s="1" t="s">
        <v>181</v>
      </c>
      <c r="B270" s="28">
        <v>0</v>
      </c>
      <c r="C270" s="28">
        <v>0</v>
      </c>
      <c r="D270" s="28">
        <v>0.66666666666666652</v>
      </c>
      <c r="E270" s="28">
        <v>1.3885538778201241E-2</v>
      </c>
      <c r="F270" s="28">
        <v>0.33333333333333326</v>
      </c>
      <c r="G270" s="28">
        <v>6.9427693891006203E-3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0.18749999999999997</v>
      </c>
      <c r="Q270" s="28">
        <v>2.0828308167301867E-2</v>
      </c>
      <c r="R270" s="28">
        <v>0.12499999999999996</v>
      </c>
      <c r="S270" s="28">
        <v>1.3885538778201241E-2</v>
      </c>
      <c r="T270" s="28">
        <v>0.49999999999999983</v>
      </c>
      <c r="U270" s="28">
        <v>5.5542155112804963E-2</v>
      </c>
      <c r="V270" s="28">
        <v>0.12499999999999996</v>
      </c>
      <c r="W270" s="28">
        <v>1.3885538778201241E-2</v>
      </c>
      <c r="X270" s="28">
        <v>0</v>
      </c>
      <c r="Y270" s="28">
        <v>0</v>
      </c>
      <c r="Z270" s="28">
        <v>6.2499999999999979E-2</v>
      </c>
      <c r="AA270" s="28">
        <v>6.9427693891006203E-3</v>
      </c>
      <c r="AB270" s="33"/>
    </row>
    <row r="271" spans="1:28" x14ac:dyDescent="0.2">
      <c r="A271" s="1" t="s">
        <v>6</v>
      </c>
      <c r="B271" s="28">
        <v>0</v>
      </c>
      <c r="C271" s="28">
        <v>0</v>
      </c>
      <c r="D271" s="28">
        <v>0.66666666666666652</v>
      </c>
      <c r="E271" s="28">
        <v>1.2261405116825068E-2</v>
      </c>
      <c r="F271" s="28">
        <v>0.33333333333333326</v>
      </c>
      <c r="G271" s="28">
        <v>6.1307025584125341E-3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0.5</v>
      </c>
      <c r="Q271" s="28">
        <v>1.2261405116825068E-2</v>
      </c>
      <c r="R271" s="28">
        <v>0</v>
      </c>
      <c r="S271" s="28">
        <v>0</v>
      </c>
      <c r="T271" s="28">
        <v>0.5</v>
      </c>
      <c r="U271" s="28">
        <v>1.2261405116825068E-2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33"/>
    </row>
    <row r="272" spans="1:28" x14ac:dyDescent="0.2">
      <c r="A272" s="1" t="s">
        <v>7</v>
      </c>
      <c r="B272" s="28">
        <v>0.93736038719285175</v>
      </c>
      <c r="C272" s="28">
        <v>4.048675768247386E-2</v>
      </c>
      <c r="D272" s="28">
        <v>1</v>
      </c>
      <c r="E272" s="28">
        <v>1.7608181774325837E-2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1</v>
      </c>
      <c r="M272" s="28">
        <v>1.2225223921398371E-2</v>
      </c>
      <c r="N272" s="28">
        <v>0</v>
      </c>
      <c r="O272" s="28">
        <v>0</v>
      </c>
      <c r="P272" s="28">
        <v>0.36263192612137196</v>
      </c>
      <c r="Q272" s="28">
        <v>4.4201360412948067E-2</v>
      </c>
      <c r="R272" s="28">
        <v>0.1059696569920844</v>
      </c>
      <c r="S272" s="28">
        <v>1.29166867673308E-2</v>
      </c>
      <c r="T272" s="28">
        <v>0.48011213720316609</v>
      </c>
      <c r="U272" s="28">
        <v>5.8521073536269681E-2</v>
      </c>
      <c r="V272" s="28">
        <v>5.128627968337731E-2</v>
      </c>
      <c r="W272" s="28">
        <v>6.2513065431681917E-3</v>
      </c>
      <c r="X272" s="28">
        <v>0</v>
      </c>
      <c r="Y272" s="28">
        <v>0</v>
      </c>
      <c r="Z272" s="28">
        <v>0</v>
      </c>
      <c r="AA272" s="28">
        <v>0</v>
      </c>
      <c r="AB272" s="33"/>
    </row>
    <row r="273" spans="1:28" x14ac:dyDescent="0.2">
      <c r="A273" s="1" t="s">
        <v>8</v>
      </c>
      <c r="B273" s="28">
        <v>1</v>
      </c>
      <c r="C273" s="28">
        <v>1.698506118642161E-2</v>
      </c>
      <c r="D273" s="28">
        <v>1</v>
      </c>
      <c r="E273" s="28">
        <v>9.3468088185633715E-3</v>
      </c>
      <c r="F273" s="28">
        <v>0</v>
      </c>
      <c r="G273" s="28">
        <v>0</v>
      </c>
      <c r="H273" s="28">
        <v>0</v>
      </c>
      <c r="I273" s="28">
        <v>0</v>
      </c>
      <c r="J273" s="28">
        <v>1</v>
      </c>
      <c r="K273" s="28">
        <v>3.8191261839291197E-3</v>
      </c>
      <c r="L273" s="28">
        <v>0</v>
      </c>
      <c r="M273" s="28">
        <v>0</v>
      </c>
      <c r="N273" s="28">
        <v>0</v>
      </c>
      <c r="O273" s="28">
        <v>0</v>
      </c>
      <c r="P273" s="28">
        <v>0.4</v>
      </c>
      <c r="Q273" s="28">
        <v>7.6382523678582394E-3</v>
      </c>
      <c r="R273" s="28">
        <v>0</v>
      </c>
      <c r="S273" s="28">
        <v>0</v>
      </c>
      <c r="T273" s="28">
        <v>0.4</v>
      </c>
      <c r="U273" s="28">
        <v>7.6382523678582394E-3</v>
      </c>
      <c r="V273" s="28">
        <v>0</v>
      </c>
      <c r="W273" s="28">
        <v>0</v>
      </c>
      <c r="X273" s="28">
        <v>0</v>
      </c>
      <c r="Y273" s="28">
        <v>0</v>
      </c>
      <c r="Z273" s="28">
        <v>0.2</v>
      </c>
      <c r="AA273" s="28">
        <v>3.8191261839291197E-3</v>
      </c>
      <c r="AB273" s="33"/>
    </row>
    <row r="274" spans="1:28" x14ac:dyDescent="0.2">
      <c r="A274" s="1" t="s">
        <v>9</v>
      </c>
      <c r="B274" s="28">
        <v>1</v>
      </c>
      <c r="C274" s="28">
        <v>1.2916686767330803E-2</v>
      </c>
      <c r="D274" s="28">
        <v>1</v>
      </c>
      <c r="E274" s="28">
        <v>5.8577355395822324E-2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1</v>
      </c>
      <c r="O274" s="28">
        <v>6.0301992377828203E-3</v>
      </c>
      <c r="P274" s="28">
        <v>0.58574979287489637</v>
      </c>
      <c r="Q274" s="28">
        <v>2.5580105166674728E-2</v>
      </c>
      <c r="R274" s="28">
        <v>0.27616680475006899</v>
      </c>
      <c r="S274" s="28">
        <v>1.2060398475565641E-2</v>
      </c>
      <c r="T274" s="28">
        <v>0.1380834023750345</v>
      </c>
      <c r="U274" s="28">
        <v>6.0301992377828203E-3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33"/>
    </row>
    <row r="275" spans="1:28" x14ac:dyDescent="0.2">
      <c r="A275" s="1" t="s">
        <v>10</v>
      </c>
      <c r="B275" s="28">
        <v>1</v>
      </c>
      <c r="C275" s="28">
        <v>6.697541286764119E-3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1</v>
      </c>
      <c r="S275" s="28">
        <v>3.3487706433820595E-3</v>
      </c>
      <c r="T275" s="28">
        <v>0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0</v>
      </c>
      <c r="AB275" s="33"/>
    </row>
    <row r="276" spans="1:28" x14ac:dyDescent="0.2">
      <c r="A276" s="1" t="s">
        <v>18</v>
      </c>
      <c r="B276" s="28">
        <v>1</v>
      </c>
      <c r="C276" s="28">
        <v>2.1045395339862046E-2</v>
      </c>
      <c r="D276" s="28">
        <v>1</v>
      </c>
      <c r="E276" s="28">
        <v>6.2794474729445104E-3</v>
      </c>
      <c r="F276" s="28">
        <v>0</v>
      </c>
      <c r="G276" s="28">
        <v>0</v>
      </c>
      <c r="H276" s="28">
        <v>0</v>
      </c>
      <c r="I276" s="28">
        <v>0</v>
      </c>
      <c r="J276" s="28">
        <v>1</v>
      </c>
      <c r="K276" s="28">
        <v>3.1397237364722552E-3</v>
      </c>
      <c r="L276" s="28">
        <v>0</v>
      </c>
      <c r="M276" s="28">
        <v>0</v>
      </c>
      <c r="N276" s="28">
        <v>0</v>
      </c>
      <c r="O276" s="28">
        <v>0</v>
      </c>
      <c r="P276" s="28">
        <v>0.20789303428941125</v>
      </c>
      <c r="Q276" s="28">
        <v>3.8754080434817593E-3</v>
      </c>
      <c r="R276" s="28">
        <v>0.20789303428941125</v>
      </c>
      <c r="S276" s="28">
        <v>3.8754080434817593E-3</v>
      </c>
      <c r="T276" s="28">
        <v>0.4157860685788225</v>
      </c>
      <c r="U276" s="28">
        <v>7.7508160869635186E-3</v>
      </c>
      <c r="V276" s="28">
        <v>0</v>
      </c>
      <c r="W276" s="28">
        <v>0</v>
      </c>
      <c r="X276" s="28">
        <v>0</v>
      </c>
      <c r="Y276" s="28">
        <v>0</v>
      </c>
      <c r="Z276" s="28">
        <v>0.16842786284235495</v>
      </c>
      <c r="AA276" s="28">
        <v>3.1397237364722552E-3</v>
      </c>
      <c r="AB276" s="33"/>
    </row>
    <row r="277" spans="1:28" x14ac:dyDescent="0.2">
      <c r="A277" s="1" t="s">
        <v>12</v>
      </c>
      <c r="B277" s="28">
        <v>1</v>
      </c>
      <c r="C277" s="28">
        <v>4.6553138115683373E-2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0.33333333333333326</v>
      </c>
      <c r="Q277" s="28">
        <v>4.655313811568338E-3</v>
      </c>
      <c r="R277" s="28">
        <v>0</v>
      </c>
      <c r="S277" s="28">
        <v>0</v>
      </c>
      <c r="T277" s="28">
        <v>0</v>
      </c>
      <c r="U277" s="28">
        <v>0</v>
      </c>
      <c r="V277" s="28">
        <v>0.33333333333333326</v>
      </c>
      <c r="W277" s="28">
        <v>4.655313811568338E-3</v>
      </c>
      <c r="X277" s="28">
        <v>0</v>
      </c>
      <c r="Y277" s="28">
        <v>0</v>
      </c>
      <c r="Z277" s="28">
        <v>0.33333333333333326</v>
      </c>
      <c r="AA277" s="28">
        <v>4.655313811568338E-3</v>
      </c>
      <c r="AB277" s="33"/>
    </row>
    <row r="278" spans="1:28" x14ac:dyDescent="0.2">
      <c r="A278" s="1" t="s">
        <v>13</v>
      </c>
      <c r="B278" s="28">
        <v>1</v>
      </c>
      <c r="C278" s="28">
        <v>5.2502934696962425E-3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1</v>
      </c>
      <c r="W278" s="28">
        <v>2.6251467348481212E-3</v>
      </c>
      <c r="X278" s="28">
        <v>0</v>
      </c>
      <c r="Y278" s="28">
        <v>0</v>
      </c>
      <c r="Z278" s="28">
        <v>0</v>
      </c>
      <c r="AA278" s="28">
        <v>0</v>
      </c>
      <c r="AB278" s="33"/>
    </row>
    <row r="279" spans="1:28" x14ac:dyDescent="0.2">
      <c r="A279" s="1" t="s">
        <v>14</v>
      </c>
      <c r="B279" s="28">
        <v>1</v>
      </c>
      <c r="C279" s="28">
        <v>6.247286410343003E-3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0.2</v>
      </c>
      <c r="Q279" s="28">
        <v>2.0824288034476672E-3</v>
      </c>
      <c r="R279" s="28">
        <v>0.4</v>
      </c>
      <c r="S279" s="28">
        <v>4.1648576068953344E-3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0.4</v>
      </c>
      <c r="AA279" s="28">
        <v>4.1648576068953344E-3</v>
      </c>
      <c r="AB279" s="33"/>
    </row>
    <row r="280" spans="1:28" x14ac:dyDescent="0.2">
      <c r="A280" s="1" t="s">
        <v>15</v>
      </c>
      <c r="B280" s="28">
        <v>1</v>
      </c>
      <c r="C280" s="28">
        <v>9.294547091835921E-3</v>
      </c>
      <c r="D280" s="28">
        <v>0</v>
      </c>
      <c r="E280" s="28">
        <v>0</v>
      </c>
      <c r="F280" s="28">
        <v>0.5</v>
      </c>
      <c r="G280" s="28">
        <v>1.6784054545162186E-2</v>
      </c>
      <c r="H280" s="28">
        <v>0.5</v>
      </c>
      <c r="I280" s="28">
        <v>1.6784054545162186E-2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0.24668380158941181</v>
      </c>
      <c r="S280" s="28">
        <v>3.3568109090324372E-2</v>
      </c>
      <c r="T280" s="28">
        <v>0.47248072321191176</v>
      </c>
      <c r="U280" s="28">
        <v>6.4293984273240443E-2</v>
      </c>
      <c r="V280" s="28">
        <v>3.4151673609264674E-2</v>
      </c>
      <c r="W280" s="28">
        <v>4.6472735459179605E-3</v>
      </c>
      <c r="X280" s="28">
        <v>0</v>
      </c>
      <c r="Y280" s="28">
        <v>0</v>
      </c>
      <c r="Z280" s="28">
        <v>0.24668380158941181</v>
      </c>
      <c r="AA280" s="28">
        <v>3.3568109090324372E-2</v>
      </c>
      <c r="AB280" s="33"/>
    </row>
    <row r="281" spans="1:28" x14ac:dyDescent="0.2">
      <c r="A281" s="47" t="s">
        <v>16</v>
      </c>
      <c r="B281" s="28">
        <v>1</v>
      </c>
      <c r="C281" s="28">
        <v>4.2520944892019269E-2</v>
      </c>
      <c r="D281" s="28">
        <v>0</v>
      </c>
      <c r="E281" s="28">
        <v>0</v>
      </c>
      <c r="F281" s="28">
        <v>1</v>
      </c>
      <c r="G281" s="28">
        <v>6.0744206988598941E-3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0.29999999999999993</v>
      </c>
      <c r="Q281" s="28">
        <v>1.8223262096579682E-2</v>
      </c>
      <c r="R281" s="28">
        <v>0.29999999999999993</v>
      </c>
      <c r="S281" s="28">
        <v>1.8223262096579682E-2</v>
      </c>
      <c r="T281" s="28">
        <v>0.29999999999999993</v>
      </c>
      <c r="U281" s="28">
        <v>1.8223262096579682E-2</v>
      </c>
      <c r="V281" s="28">
        <v>0</v>
      </c>
      <c r="W281" s="28">
        <v>0</v>
      </c>
      <c r="X281" s="28">
        <v>0</v>
      </c>
      <c r="Y281" s="28">
        <v>0</v>
      </c>
      <c r="Z281" s="28">
        <v>9.9999999999999978E-2</v>
      </c>
      <c r="AA281" s="28">
        <v>6.0744206988598941E-3</v>
      </c>
      <c r="AB281" s="33"/>
    </row>
    <row r="285" spans="1:28" s="64" customFormat="1" x14ac:dyDescent="0.2"/>
    <row r="287" spans="1:28" ht="19.5" customHeight="1" x14ac:dyDescent="0.2">
      <c r="A287" s="2" t="s">
        <v>3</v>
      </c>
      <c r="B287" s="2" t="s">
        <v>127</v>
      </c>
      <c r="C287" s="25" t="s">
        <v>119</v>
      </c>
      <c r="D287" s="26"/>
      <c r="E287" s="26"/>
      <c r="F287" s="27"/>
      <c r="G287" s="25" t="s">
        <v>120</v>
      </c>
      <c r="H287" s="26"/>
      <c r="I287" s="26"/>
      <c r="J287" s="27"/>
      <c r="K287" s="25" t="s">
        <v>122</v>
      </c>
      <c r="L287" s="26"/>
      <c r="M287" s="26"/>
      <c r="N287" s="27"/>
      <c r="O287" s="25" t="s">
        <v>121</v>
      </c>
      <c r="P287" s="26"/>
      <c r="Q287" s="26"/>
      <c r="R287" s="27"/>
      <c r="V287" s="34"/>
    </row>
    <row r="288" spans="1:28" ht="15" customHeight="1" x14ac:dyDescent="0.2">
      <c r="A288" s="3"/>
      <c r="B288" s="3"/>
      <c r="C288" s="1" t="s">
        <v>29</v>
      </c>
      <c r="D288" s="1" t="s">
        <v>30</v>
      </c>
      <c r="E288" s="2" t="s">
        <v>145</v>
      </c>
      <c r="F288" s="2" t="s">
        <v>144</v>
      </c>
      <c r="G288" s="1" t="s">
        <v>29</v>
      </c>
      <c r="H288" s="1" t="s">
        <v>30</v>
      </c>
      <c r="I288" s="2" t="s">
        <v>145</v>
      </c>
      <c r="J288" s="2" t="s">
        <v>144</v>
      </c>
      <c r="K288" s="1" t="s">
        <v>29</v>
      </c>
      <c r="L288" s="1" t="s">
        <v>30</v>
      </c>
      <c r="M288" s="2" t="s">
        <v>145</v>
      </c>
      <c r="N288" s="2" t="s">
        <v>144</v>
      </c>
      <c r="O288" s="1" t="s">
        <v>29</v>
      </c>
      <c r="P288" s="1" t="s">
        <v>30</v>
      </c>
      <c r="Q288" s="2" t="s">
        <v>145</v>
      </c>
      <c r="R288" s="2" t="s">
        <v>144</v>
      </c>
      <c r="V288" s="34"/>
    </row>
    <row r="289" spans="1:22" ht="65.25" customHeight="1" x14ac:dyDescent="0.2">
      <c r="A289" s="4"/>
      <c r="B289" s="4"/>
      <c r="C289" s="1" t="s">
        <v>2</v>
      </c>
      <c r="D289" s="1" t="s">
        <v>2</v>
      </c>
      <c r="E289" s="4"/>
      <c r="F289" s="4"/>
      <c r="G289" s="1" t="s">
        <v>2</v>
      </c>
      <c r="H289" s="1" t="s">
        <v>2</v>
      </c>
      <c r="I289" s="4"/>
      <c r="J289" s="4"/>
      <c r="K289" s="1" t="s">
        <v>2</v>
      </c>
      <c r="L289" s="1" t="s">
        <v>2</v>
      </c>
      <c r="M289" s="4"/>
      <c r="N289" s="4"/>
      <c r="O289" s="1" t="s">
        <v>2</v>
      </c>
      <c r="P289" s="1" t="s">
        <v>2</v>
      </c>
      <c r="Q289" s="4"/>
      <c r="R289" s="4"/>
      <c r="V289" s="34"/>
    </row>
    <row r="290" spans="1:22" x14ac:dyDescent="0.2">
      <c r="A290" s="1" t="s">
        <v>4</v>
      </c>
      <c r="B290" s="14">
        <v>67.98</v>
      </c>
      <c r="C290" s="28">
        <v>0.16666666666666663</v>
      </c>
      <c r="D290" s="28">
        <v>0.83333333333333326</v>
      </c>
      <c r="E290" s="14">
        <f>B$290*C290</f>
        <v>11.329999999999998</v>
      </c>
      <c r="F290" s="14">
        <f>$B$290*D290</f>
        <v>56.65</v>
      </c>
      <c r="G290" s="28">
        <v>1</v>
      </c>
      <c r="H290" s="28">
        <v>0</v>
      </c>
      <c r="I290" s="14">
        <f t="shared" ref="I290:I302" si="20">B$290*G290</f>
        <v>67.98</v>
      </c>
      <c r="J290" s="14">
        <f>B$290*H290</f>
        <v>0</v>
      </c>
      <c r="K290" s="28">
        <v>0.5</v>
      </c>
      <c r="L290" s="28">
        <v>0.5</v>
      </c>
      <c r="M290" s="14">
        <f>K290*B$290</f>
        <v>33.99</v>
      </c>
      <c r="N290" s="14">
        <f>L290*B$290</f>
        <v>33.99</v>
      </c>
      <c r="O290" s="28">
        <v>0.16666666666666663</v>
      </c>
      <c r="P290" s="28">
        <v>0.83333333333333326</v>
      </c>
      <c r="Q290" s="14">
        <f>O290*B$290</f>
        <v>11.329999999999998</v>
      </c>
      <c r="R290" s="14">
        <f>P290*B$290</f>
        <v>56.65</v>
      </c>
      <c r="V290" s="34"/>
    </row>
    <row r="291" spans="1:22" x14ac:dyDescent="0.2">
      <c r="A291" s="1" t="s">
        <v>181</v>
      </c>
      <c r="B291" s="14">
        <v>379.93999999999994</v>
      </c>
      <c r="C291" s="28">
        <v>9.0909090909090912E-2</v>
      </c>
      <c r="D291" s="28">
        <v>0.90909090909090917</v>
      </c>
      <c r="E291" s="14">
        <f t="shared" ref="E291:E302" si="21">B$290*C291</f>
        <v>6.1800000000000006</v>
      </c>
      <c r="F291" s="14">
        <f t="shared" ref="F291:F302" si="22">$B$290*D291</f>
        <v>61.800000000000011</v>
      </c>
      <c r="G291" s="28">
        <v>0.95454545454545459</v>
      </c>
      <c r="H291" s="28">
        <v>4.5454545454545456E-2</v>
      </c>
      <c r="I291" s="14">
        <f t="shared" si="20"/>
        <v>64.89</v>
      </c>
      <c r="J291" s="14">
        <f t="shared" ref="J291:J302" si="23">B$290*H291</f>
        <v>3.0900000000000003</v>
      </c>
      <c r="K291" s="28">
        <v>0.27272727272727271</v>
      </c>
      <c r="L291" s="28">
        <v>0.72727272727272751</v>
      </c>
      <c r="M291" s="14">
        <f t="shared" ref="M291:M302" si="24">K291*B$290</f>
        <v>18.54</v>
      </c>
      <c r="N291" s="14">
        <f t="shared" ref="N291:N302" si="25">L291*B$290</f>
        <v>49.440000000000019</v>
      </c>
      <c r="O291" s="28">
        <v>0</v>
      </c>
      <c r="P291" s="28">
        <v>1</v>
      </c>
      <c r="Q291" s="14">
        <f t="shared" ref="Q291:Q302" si="26">O291*B$290</f>
        <v>0</v>
      </c>
      <c r="R291" s="14">
        <f t="shared" ref="R291:R302" si="27">P291*B$290</f>
        <v>67.98</v>
      </c>
      <c r="V291" s="34"/>
    </row>
    <row r="292" spans="1:22" x14ac:dyDescent="0.2">
      <c r="A292" s="1" t="s">
        <v>6</v>
      </c>
      <c r="B292" s="14">
        <v>122</v>
      </c>
      <c r="C292" s="28">
        <v>0</v>
      </c>
      <c r="D292" s="28">
        <v>1</v>
      </c>
      <c r="E292" s="14">
        <f t="shared" si="21"/>
        <v>0</v>
      </c>
      <c r="F292" s="14">
        <f t="shared" si="22"/>
        <v>67.98</v>
      </c>
      <c r="G292" s="28">
        <v>0.875</v>
      </c>
      <c r="H292" s="28">
        <v>0.125</v>
      </c>
      <c r="I292" s="14">
        <f t="shared" si="20"/>
        <v>59.482500000000002</v>
      </c>
      <c r="J292" s="14">
        <f t="shared" si="23"/>
        <v>8.4975000000000005</v>
      </c>
      <c r="K292" s="28">
        <v>0.25</v>
      </c>
      <c r="L292" s="28">
        <v>0.75</v>
      </c>
      <c r="M292" s="14">
        <f t="shared" si="24"/>
        <v>16.995000000000001</v>
      </c>
      <c r="N292" s="14">
        <f t="shared" si="25"/>
        <v>50.984999999999999</v>
      </c>
      <c r="O292" s="28">
        <v>0.125</v>
      </c>
      <c r="P292" s="28">
        <v>0.875</v>
      </c>
      <c r="Q292" s="14">
        <f t="shared" si="26"/>
        <v>8.4975000000000005</v>
      </c>
      <c r="R292" s="14">
        <f t="shared" si="27"/>
        <v>59.482500000000002</v>
      </c>
      <c r="V292" s="34"/>
    </row>
    <row r="293" spans="1:22" x14ac:dyDescent="0.2">
      <c r="A293" s="1" t="s">
        <v>7</v>
      </c>
      <c r="B293" s="14">
        <v>515.2600000000001</v>
      </c>
      <c r="C293" s="28">
        <v>0.31417148623995644</v>
      </c>
      <c r="D293" s="28">
        <v>0.68582851376004339</v>
      </c>
      <c r="E293" s="14">
        <f t="shared" si="21"/>
        <v>21.35737763459224</v>
      </c>
      <c r="F293" s="14">
        <f t="shared" si="22"/>
        <v>46.62262236540775</v>
      </c>
      <c r="G293" s="28">
        <v>0.86016768233513174</v>
      </c>
      <c r="H293" s="28">
        <v>0.1398323176648682</v>
      </c>
      <c r="I293" s="14">
        <f t="shared" si="20"/>
        <v>58.474199045142257</v>
      </c>
      <c r="J293" s="14">
        <f t="shared" si="23"/>
        <v>9.5058009548577402</v>
      </c>
      <c r="K293" s="28">
        <v>0.45547878740829867</v>
      </c>
      <c r="L293" s="28">
        <v>0.54452121259170116</v>
      </c>
      <c r="M293" s="14">
        <f t="shared" si="24"/>
        <v>30.963447968016144</v>
      </c>
      <c r="N293" s="14">
        <f t="shared" si="25"/>
        <v>37.016552031983849</v>
      </c>
      <c r="O293" s="28">
        <v>0.15440748360051235</v>
      </c>
      <c r="P293" s="28">
        <v>0.84559251639948774</v>
      </c>
      <c r="Q293" s="14">
        <f t="shared" si="26"/>
        <v>10.49662073516283</v>
      </c>
      <c r="R293" s="14">
        <f t="shared" si="27"/>
        <v>57.483379264837183</v>
      </c>
      <c r="V293" s="34"/>
    </row>
    <row r="294" spans="1:22" x14ac:dyDescent="0.2">
      <c r="A294" s="1" t="s">
        <v>8</v>
      </c>
      <c r="B294" s="14">
        <v>122.5</v>
      </c>
      <c r="C294" s="28">
        <v>0.18979591836734694</v>
      </c>
      <c r="D294" s="28">
        <v>0.81020408163265301</v>
      </c>
      <c r="E294" s="14">
        <f t="shared" si="21"/>
        <v>12.902326530612246</v>
      </c>
      <c r="F294" s="14">
        <f t="shared" si="22"/>
        <v>55.077673469387754</v>
      </c>
      <c r="G294" s="28">
        <v>1</v>
      </c>
      <c r="H294" s="28">
        <v>0</v>
      </c>
      <c r="I294" s="14">
        <f t="shared" si="20"/>
        <v>67.98</v>
      </c>
      <c r="J294" s="14">
        <f t="shared" si="23"/>
        <v>0</v>
      </c>
      <c r="K294" s="28">
        <v>0.37959183673469388</v>
      </c>
      <c r="L294" s="28">
        <v>0.62040816326530612</v>
      </c>
      <c r="M294" s="14">
        <f t="shared" si="24"/>
        <v>25.804653061224492</v>
      </c>
      <c r="N294" s="14">
        <f t="shared" si="25"/>
        <v>42.175346938775512</v>
      </c>
      <c r="O294" s="28">
        <v>7.7551020408163265E-2</v>
      </c>
      <c r="P294" s="28">
        <v>0.92244897959183669</v>
      </c>
      <c r="Q294" s="14">
        <f t="shared" si="26"/>
        <v>5.271918367346939</v>
      </c>
      <c r="R294" s="14">
        <f t="shared" si="27"/>
        <v>62.708081632653062</v>
      </c>
      <c r="V294" s="34"/>
    </row>
    <row r="295" spans="1:22" x14ac:dyDescent="0.2">
      <c r="A295" s="1" t="s">
        <v>9</v>
      </c>
      <c r="B295" s="14">
        <v>301.47000000000003</v>
      </c>
      <c r="C295" s="28">
        <v>0.39088466514080999</v>
      </c>
      <c r="D295" s="28">
        <v>0.60911533485919001</v>
      </c>
      <c r="E295" s="14">
        <f t="shared" si="21"/>
        <v>26.572339536272263</v>
      </c>
      <c r="F295" s="14">
        <f t="shared" si="22"/>
        <v>41.407660463727737</v>
      </c>
      <c r="G295" s="28">
        <v>0.80097522141506627</v>
      </c>
      <c r="H295" s="28">
        <v>0.19902477858493381</v>
      </c>
      <c r="I295" s="14">
        <f t="shared" si="20"/>
        <v>54.450295551796209</v>
      </c>
      <c r="J295" s="14">
        <f t="shared" si="23"/>
        <v>13.529704448203802</v>
      </c>
      <c r="K295" s="28">
        <v>0.57498258533187385</v>
      </c>
      <c r="L295" s="28">
        <v>0.42501741466812626</v>
      </c>
      <c r="M295" s="14">
        <f t="shared" si="24"/>
        <v>39.087316150860786</v>
      </c>
      <c r="N295" s="14">
        <f t="shared" si="25"/>
        <v>28.892683849139225</v>
      </c>
      <c r="O295" s="28">
        <v>0.17056423524728828</v>
      </c>
      <c r="P295" s="28">
        <v>0.82943576475271175</v>
      </c>
      <c r="Q295" s="14">
        <f t="shared" si="26"/>
        <v>11.594956712110658</v>
      </c>
      <c r="R295" s="14">
        <f t="shared" si="27"/>
        <v>56.385043287889346</v>
      </c>
      <c r="V295" s="34"/>
    </row>
    <row r="296" spans="1:22" x14ac:dyDescent="0.2">
      <c r="A296" s="1" t="s">
        <v>10</v>
      </c>
      <c r="B296" s="14">
        <v>24.990000000000002</v>
      </c>
      <c r="C296" s="28">
        <v>0.33333333333333326</v>
      </c>
      <c r="D296" s="28">
        <v>0.66666666666666652</v>
      </c>
      <c r="E296" s="14">
        <f t="shared" si="21"/>
        <v>22.659999999999997</v>
      </c>
      <c r="F296" s="14">
        <f t="shared" si="22"/>
        <v>45.319999999999993</v>
      </c>
      <c r="G296" s="28">
        <v>0.66666666666666652</v>
      </c>
      <c r="H296" s="28">
        <v>0.33333333333333326</v>
      </c>
      <c r="I296" s="14">
        <f t="shared" si="20"/>
        <v>45.319999999999993</v>
      </c>
      <c r="J296" s="14">
        <f t="shared" si="23"/>
        <v>22.659999999999997</v>
      </c>
      <c r="K296" s="28">
        <v>0.33333333333333326</v>
      </c>
      <c r="L296" s="28">
        <v>0.66666666666666652</v>
      </c>
      <c r="M296" s="14">
        <f t="shared" si="24"/>
        <v>22.659999999999997</v>
      </c>
      <c r="N296" s="14">
        <f t="shared" si="25"/>
        <v>45.319999999999993</v>
      </c>
      <c r="O296" s="28">
        <v>0</v>
      </c>
      <c r="P296" s="28">
        <v>1</v>
      </c>
      <c r="Q296" s="14">
        <f t="shared" si="26"/>
        <v>0</v>
      </c>
      <c r="R296" s="14">
        <f t="shared" si="27"/>
        <v>67.98</v>
      </c>
      <c r="V296" s="34"/>
    </row>
    <row r="297" spans="1:22" x14ac:dyDescent="0.2">
      <c r="A297" s="1" t="s">
        <v>11</v>
      </c>
      <c r="B297" s="14">
        <v>129.96</v>
      </c>
      <c r="C297" s="28">
        <v>0.13427208371806709</v>
      </c>
      <c r="D297" s="28">
        <v>0.86572791628193291</v>
      </c>
      <c r="E297" s="14">
        <f t="shared" si="21"/>
        <v>9.1278162511542007</v>
      </c>
      <c r="F297" s="14">
        <f t="shared" si="22"/>
        <v>58.852183748845803</v>
      </c>
      <c r="G297" s="28">
        <v>1</v>
      </c>
      <c r="H297" s="28">
        <v>0</v>
      </c>
      <c r="I297" s="14">
        <f t="shared" si="20"/>
        <v>67.98</v>
      </c>
      <c r="J297" s="14">
        <f t="shared" si="23"/>
        <v>0</v>
      </c>
      <c r="K297" s="28">
        <v>0.59718374884579861</v>
      </c>
      <c r="L297" s="28">
        <v>0.40281625115420133</v>
      </c>
      <c r="M297" s="14">
        <f t="shared" si="24"/>
        <v>40.596551246537395</v>
      </c>
      <c r="N297" s="14">
        <f t="shared" si="25"/>
        <v>27.383448753462609</v>
      </c>
      <c r="O297" s="28">
        <v>0.19436749769159739</v>
      </c>
      <c r="P297" s="28">
        <v>0.80563250230840255</v>
      </c>
      <c r="Q297" s="14">
        <f t="shared" si="26"/>
        <v>13.213102493074791</v>
      </c>
      <c r="R297" s="14">
        <f t="shared" si="27"/>
        <v>54.766897506925211</v>
      </c>
      <c r="V297" s="34"/>
    </row>
    <row r="298" spans="1:22" x14ac:dyDescent="0.2">
      <c r="A298" s="1" t="s">
        <v>12</v>
      </c>
      <c r="B298" s="14">
        <v>150.54000000000002</v>
      </c>
      <c r="C298" s="28">
        <v>0.61538461538461531</v>
      </c>
      <c r="D298" s="28">
        <v>0.38461538461538453</v>
      </c>
      <c r="E298" s="14">
        <f t="shared" si="21"/>
        <v>41.833846153846153</v>
      </c>
      <c r="F298" s="14">
        <f t="shared" si="22"/>
        <v>26.14615384615384</v>
      </c>
      <c r="G298" s="28">
        <v>0.92307692307692302</v>
      </c>
      <c r="H298" s="28">
        <v>7.6923076923076913E-2</v>
      </c>
      <c r="I298" s="14">
        <f t="shared" si="20"/>
        <v>62.75076923076923</v>
      </c>
      <c r="J298" s="14">
        <f t="shared" si="23"/>
        <v>5.2292307692307691</v>
      </c>
      <c r="K298" s="28">
        <v>0.69230769230769229</v>
      </c>
      <c r="L298" s="28">
        <v>0.30769230769230765</v>
      </c>
      <c r="M298" s="14">
        <f t="shared" si="24"/>
        <v>47.063076923076927</v>
      </c>
      <c r="N298" s="14">
        <f t="shared" si="25"/>
        <v>20.916923076923077</v>
      </c>
      <c r="O298" s="28">
        <v>0.15384615384615383</v>
      </c>
      <c r="P298" s="28">
        <v>0.84615384615384603</v>
      </c>
      <c r="Q298" s="14">
        <f t="shared" si="26"/>
        <v>10.458461538461538</v>
      </c>
      <c r="R298" s="14">
        <f t="shared" si="27"/>
        <v>57.521538461538455</v>
      </c>
      <c r="V298" s="34"/>
    </row>
    <row r="299" spans="1:22" x14ac:dyDescent="0.2">
      <c r="A299" s="1" t="s">
        <v>13</v>
      </c>
      <c r="B299" s="14">
        <v>19.59</v>
      </c>
      <c r="C299" s="28">
        <v>0.66666666666666674</v>
      </c>
      <c r="D299" s="28">
        <v>0.33333333333333337</v>
      </c>
      <c r="E299" s="14">
        <f t="shared" si="21"/>
        <v>45.320000000000007</v>
      </c>
      <c r="F299" s="14">
        <f t="shared" si="22"/>
        <v>22.660000000000004</v>
      </c>
      <c r="G299" s="28">
        <v>1</v>
      </c>
      <c r="H299" s="28">
        <v>0</v>
      </c>
      <c r="I299" s="14">
        <f t="shared" si="20"/>
        <v>67.98</v>
      </c>
      <c r="J299" s="14">
        <f t="shared" si="23"/>
        <v>0</v>
      </c>
      <c r="K299" s="28">
        <v>0.33333333333333337</v>
      </c>
      <c r="L299" s="28">
        <v>0.66666666666666674</v>
      </c>
      <c r="M299" s="14">
        <f t="shared" si="24"/>
        <v>22.660000000000004</v>
      </c>
      <c r="N299" s="14">
        <f t="shared" si="25"/>
        <v>45.320000000000007</v>
      </c>
      <c r="O299" s="28">
        <v>0.33333333333333337</v>
      </c>
      <c r="P299" s="28">
        <v>0.66666666666666674</v>
      </c>
      <c r="Q299" s="14">
        <f t="shared" si="26"/>
        <v>22.660000000000004</v>
      </c>
      <c r="R299" s="14">
        <f t="shared" si="27"/>
        <v>45.320000000000007</v>
      </c>
      <c r="V299" s="34"/>
    </row>
    <row r="300" spans="1:22" x14ac:dyDescent="0.2">
      <c r="A300" s="1" t="s">
        <v>14</v>
      </c>
      <c r="B300" s="14">
        <v>56.98</v>
      </c>
      <c r="C300" s="28">
        <v>0</v>
      </c>
      <c r="D300" s="28">
        <v>1</v>
      </c>
      <c r="E300" s="14">
        <f t="shared" si="21"/>
        <v>0</v>
      </c>
      <c r="F300" s="14">
        <f t="shared" si="22"/>
        <v>67.98</v>
      </c>
      <c r="G300" s="28">
        <v>0.63636363636363635</v>
      </c>
      <c r="H300" s="28">
        <v>0.36363636363636365</v>
      </c>
      <c r="I300" s="14">
        <f t="shared" si="20"/>
        <v>43.260000000000005</v>
      </c>
      <c r="J300" s="14">
        <f t="shared" si="23"/>
        <v>24.720000000000002</v>
      </c>
      <c r="K300" s="28">
        <v>0.36363636363636365</v>
      </c>
      <c r="L300" s="28">
        <v>0.63636363636363635</v>
      </c>
      <c r="M300" s="14">
        <f t="shared" si="24"/>
        <v>24.720000000000002</v>
      </c>
      <c r="N300" s="14">
        <f t="shared" si="25"/>
        <v>43.260000000000005</v>
      </c>
      <c r="O300" s="28">
        <v>0</v>
      </c>
      <c r="P300" s="28">
        <v>1</v>
      </c>
      <c r="Q300" s="14">
        <f t="shared" si="26"/>
        <v>0</v>
      </c>
      <c r="R300" s="14">
        <f t="shared" si="27"/>
        <v>67.98</v>
      </c>
      <c r="V300" s="34"/>
    </row>
    <row r="301" spans="1:22" x14ac:dyDescent="0.2">
      <c r="A301" s="1" t="s">
        <v>15</v>
      </c>
      <c r="B301" s="14">
        <v>498.42</v>
      </c>
      <c r="C301" s="28">
        <v>4.6386581597849211E-2</v>
      </c>
      <c r="D301" s="28">
        <v>0.95361341840215075</v>
      </c>
      <c r="E301" s="14">
        <f t="shared" si="21"/>
        <v>3.1533598170217894</v>
      </c>
      <c r="F301" s="14">
        <f t="shared" si="22"/>
        <v>64.82664018297821</v>
      </c>
      <c r="G301" s="28">
        <v>0.86984872196139806</v>
      </c>
      <c r="H301" s="28">
        <v>0.13015127803860199</v>
      </c>
      <c r="I301" s="14">
        <f t="shared" si="20"/>
        <v>59.132316118935847</v>
      </c>
      <c r="J301" s="14">
        <f t="shared" si="23"/>
        <v>8.8476838810641638</v>
      </c>
      <c r="K301" s="28">
        <v>6.9579872396773809E-2</v>
      </c>
      <c r="L301" s="28">
        <v>0.93042012760322623</v>
      </c>
      <c r="M301" s="14">
        <f t="shared" si="24"/>
        <v>4.7300397255326843</v>
      </c>
      <c r="N301" s="14">
        <f t="shared" si="25"/>
        <v>63.24996027446732</v>
      </c>
      <c r="O301" s="28">
        <v>2.3193290798924605E-2</v>
      </c>
      <c r="P301" s="28">
        <v>0.97680670920107548</v>
      </c>
      <c r="Q301" s="14">
        <f t="shared" si="26"/>
        <v>1.5766799085108947</v>
      </c>
      <c r="R301" s="14">
        <f t="shared" si="27"/>
        <v>66.403320091489121</v>
      </c>
      <c r="V301" s="34"/>
    </row>
    <row r="302" spans="1:22" x14ac:dyDescent="0.2">
      <c r="A302" s="1" t="s">
        <v>16</v>
      </c>
      <c r="B302" s="14">
        <v>271.98000000000013</v>
      </c>
      <c r="C302" s="28">
        <v>0.27777777777777762</v>
      </c>
      <c r="D302" s="28">
        <v>0.7222222222222221</v>
      </c>
      <c r="E302" s="14">
        <f t="shared" si="21"/>
        <v>18.883333333333322</v>
      </c>
      <c r="F302" s="14">
        <f t="shared" si="22"/>
        <v>49.096666666666664</v>
      </c>
      <c r="G302" s="28">
        <v>0.94444444444444442</v>
      </c>
      <c r="H302" s="28">
        <v>5.5555555555555525E-2</v>
      </c>
      <c r="I302" s="14">
        <f t="shared" si="20"/>
        <v>64.203333333333333</v>
      </c>
      <c r="J302" s="14">
        <f t="shared" si="23"/>
        <v>3.7766666666666646</v>
      </c>
      <c r="K302" s="28">
        <v>0.49999999999999978</v>
      </c>
      <c r="L302" s="28">
        <v>0.49999999999999978</v>
      </c>
      <c r="M302" s="14">
        <f t="shared" si="24"/>
        <v>33.989999999999988</v>
      </c>
      <c r="N302" s="14">
        <f t="shared" si="25"/>
        <v>33.989999999999988</v>
      </c>
      <c r="O302" s="28">
        <v>5.5555555555555525E-2</v>
      </c>
      <c r="P302" s="28">
        <v>0.94444444444444442</v>
      </c>
      <c r="Q302" s="14">
        <f t="shared" si="26"/>
        <v>3.7766666666666646</v>
      </c>
      <c r="R302" s="14">
        <f t="shared" si="27"/>
        <v>64.203333333333333</v>
      </c>
      <c r="V302" s="34"/>
    </row>
    <row r="303" spans="1:22" x14ac:dyDescent="0.2">
      <c r="B303" s="36">
        <f>SUM(B290:B302)</f>
        <v>2661.61</v>
      </c>
    </row>
    <row r="305" spans="1:8" x14ac:dyDescent="0.2">
      <c r="A305" s="65"/>
      <c r="B305" s="65"/>
      <c r="C305" s="65"/>
      <c r="D305" s="65"/>
    </row>
    <row r="307" spans="1:8" x14ac:dyDescent="0.2">
      <c r="A307" s="66"/>
      <c r="B307" s="66"/>
      <c r="C307" s="66"/>
      <c r="D307" s="66"/>
      <c r="E307" s="66"/>
      <c r="F307" s="33"/>
    </row>
    <row r="308" spans="1:8" ht="62.25" customHeight="1" x14ac:dyDescent="0.2"/>
    <row r="312" spans="1:8" x14ac:dyDescent="0.2">
      <c r="E312" s="33"/>
      <c r="F312" s="33"/>
      <c r="G312" s="33"/>
      <c r="H312" s="33"/>
    </row>
    <row r="313" spans="1:8" x14ac:dyDescent="0.2">
      <c r="E313" s="67"/>
      <c r="F313" s="67"/>
      <c r="G313" s="67"/>
      <c r="H313" s="33"/>
    </row>
    <row r="314" spans="1:8" ht="56.25" customHeight="1" x14ac:dyDescent="0.2"/>
    <row r="318" spans="1:8" x14ac:dyDescent="0.2">
      <c r="E318" s="33"/>
      <c r="F318" s="33"/>
      <c r="G318" s="33"/>
      <c r="H318" s="33"/>
    </row>
    <row r="319" spans="1:8" x14ac:dyDescent="0.2">
      <c r="E319" s="67"/>
      <c r="F319" s="67"/>
      <c r="G319" s="67"/>
      <c r="H319" s="33"/>
    </row>
    <row r="320" spans="1:8" ht="75" customHeight="1" x14ac:dyDescent="0.2"/>
    <row r="321" spans="2:20" x14ac:dyDescent="0.2">
      <c r="E321" s="50"/>
      <c r="F321" s="56"/>
      <c r="G321" s="56"/>
    </row>
    <row r="322" spans="2:20" x14ac:dyDescent="0.2">
      <c r="E322" s="56"/>
      <c r="F322" s="56"/>
      <c r="G322" s="56"/>
    </row>
    <row r="323" spans="2:20" x14ac:dyDescent="0.2">
      <c r="E323" s="56"/>
      <c r="F323" s="56"/>
      <c r="G323" s="56"/>
    </row>
    <row r="324" spans="2:20" x14ac:dyDescent="0.2">
      <c r="E324" s="35"/>
      <c r="F324" s="35"/>
      <c r="G324" s="35"/>
      <c r="H324" s="33"/>
    </row>
    <row r="325" spans="2:20" ht="81" customHeight="1" x14ac:dyDescent="0.2">
      <c r="B325" s="10"/>
      <c r="C325" s="25" t="s">
        <v>151</v>
      </c>
      <c r="D325" s="27"/>
      <c r="E325" s="67"/>
      <c r="F325" s="67"/>
      <c r="G325" s="10"/>
      <c r="H325" s="25" t="s">
        <v>150</v>
      </c>
      <c r="I325" s="27"/>
      <c r="L325" s="10"/>
      <c r="M325" s="25" t="s">
        <v>148</v>
      </c>
      <c r="N325" s="27"/>
      <c r="R325" s="10"/>
      <c r="S325" s="25" t="s">
        <v>149</v>
      </c>
      <c r="T325" s="27"/>
    </row>
    <row r="326" spans="2:20" ht="17.25" customHeight="1" x14ac:dyDescent="0.2">
      <c r="B326" s="1" t="s">
        <v>146</v>
      </c>
      <c r="C326" s="14">
        <f>D326*$B$303</f>
        <v>237.15106830145615</v>
      </c>
      <c r="D326" s="28">
        <v>8.9100607640283935E-2</v>
      </c>
      <c r="E326" s="56"/>
      <c r="F326" s="56"/>
      <c r="G326" s="1" t="s">
        <v>146</v>
      </c>
      <c r="H326" s="14">
        <f>I326*$B$303</f>
        <v>2502.3180559017374</v>
      </c>
      <c r="I326" s="28">
        <v>0.94015203425811333</v>
      </c>
      <c r="L326" s="1" t="s">
        <v>146</v>
      </c>
      <c r="M326" s="14">
        <f>N326*$B$303</f>
        <v>5.9302349620352643</v>
      </c>
      <c r="N326" s="28">
        <v>2.2280630753698941E-3</v>
      </c>
      <c r="R326" s="1" t="s">
        <v>146</v>
      </c>
      <c r="S326" s="14">
        <f>T326*$B$303</f>
        <v>320.730438818849</v>
      </c>
      <c r="T326" s="28">
        <v>0.12050241726580867</v>
      </c>
    </row>
    <row r="327" spans="2:20" x14ac:dyDescent="0.2">
      <c r="B327" s="1" t="s">
        <v>30</v>
      </c>
      <c r="C327" s="14">
        <f>D327*$B$303</f>
        <v>2424.458931698543</v>
      </c>
      <c r="D327" s="28">
        <v>0.91089939235971573</v>
      </c>
      <c r="E327" s="56"/>
      <c r="F327" s="56"/>
      <c r="G327" s="1" t="s">
        <v>30</v>
      </c>
      <c r="H327" s="14">
        <f>I327*$B$303</f>
        <v>159.29194409826266</v>
      </c>
      <c r="I327" s="28">
        <v>5.9847965741886548E-2</v>
      </c>
      <c r="L327" s="1" t="s">
        <v>30</v>
      </c>
      <c r="M327" s="14">
        <f>N327*$B$303</f>
        <v>2655.6797650379649</v>
      </c>
      <c r="N327" s="28">
        <v>0.99777193692463007</v>
      </c>
      <c r="R327" s="1" t="s">
        <v>30</v>
      </c>
      <c r="S327" s="14">
        <f>T327*$B$303</f>
        <v>2340.8795611811497</v>
      </c>
      <c r="T327" s="28">
        <v>0.87949758273419087</v>
      </c>
    </row>
    <row r="328" spans="2:20" x14ac:dyDescent="0.2">
      <c r="B328" s="1" t="s">
        <v>147</v>
      </c>
      <c r="C328" s="14">
        <f>SUM(C326:C327)</f>
        <v>2661.6099999999992</v>
      </c>
      <c r="D328" s="28">
        <v>1</v>
      </c>
      <c r="E328" s="56"/>
      <c r="F328" s="56"/>
      <c r="G328" s="1" t="s">
        <v>147</v>
      </c>
      <c r="H328" s="14">
        <f>SUM(H326:H327)</f>
        <v>2661.61</v>
      </c>
      <c r="I328" s="28"/>
      <c r="L328" s="1" t="s">
        <v>147</v>
      </c>
      <c r="M328" s="14">
        <f>SUM(M326:M327)</f>
        <v>2661.61</v>
      </c>
      <c r="N328" s="28"/>
      <c r="R328" s="1" t="s">
        <v>147</v>
      </c>
      <c r="S328" s="14">
        <f>SUM(S326:S327)</f>
        <v>2661.6099999999988</v>
      </c>
      <c r="T328" s="28"/>
    </row>
    <row r="329" spans="2:20" x14ac:dyDescent="0.2">
      <c r="E329" s="56"/>
      <c r="F329" s="56"/>
      <c r="G329" s="56"/>
    </row>
    <row r="345" ht="76.5" customHeight="1" x14ac:dyDescent="0.2"/>
    <row r="368" spans="3:4" x14ac:dyDescent="0.2">
      <c r="C368" s="33"/>
      <c r="D368" s="33"/>
    </row>
    <row r="369" spans="3:4" x14ac:dyDescent="0.2">
      <c r="C369" s="67"/>
      <c r="D369" s="67"/>
    </row>
    <row r="370" spans="3:4" ht="15" customHeight="1" x14ac:dyDescent="0.2"/>
    <row r="374" spans="3:4" x14ac:dyDescent="0.2">
      <c r="C374" s="33"/>
      <c r="D374" s="33"/>
    </row>
    <row r="375" spans="3:4" x14ac:dyDescent="0.2">
      <c r="C375" s="67"/>
      <c r="D375" s="67"/>
    </row>
    <row r="376" spans="3:4" ht="15" customHeight="1" x14ac:dyDescent="0.2"/>
    <row r="380" spans="3:4" x14ac:dyDescent="0.2">
      <c r="C380" s="35"/>
      <c r="D380" s="35"/>
    </row>
    <row r="381" spans="3:4" x14ac:dyDescent="0.2">
      <c r="C381" s="67"/>
      <c r="D381" s="67"/>
    </row>
    <row r="382" spans="3:4" ht="15" customHeight="1" x14ac:dyDescent="0.2"/>
  </sheetData>
  <mergeCells count="177">
    <mergeCell ref="A201:A202"/>
    <mergeCell ref="B201:E201"/>
    <mergeCell ref="A60:A61"/>
    <mergeCell ref="B60:F60"/>
    <mergeCell ref="A24:A25"/>
    <mergeCell ref="B266:C266"/>
    <mergeCell ref="D266:I266"/>
    <mergeCell ref="J266:K266"/>
    <mergeCell ref="L266:M266"/>
    <mergeCell ref="N266:O266"/>
    <mergeCell ref="B265:AA265"/>
    <mergeCell ref="N267:O267"/>
    <mergeCell ref="P267:Q267"/>
    <mergeCell ref="R267:S267"/>
    <mergeCell ref="T267:U267"/>
    <mergeCell ref="V267:W267"/>
    <mergeCell ref="X267:Y267"/>
    <mergeCell ref="L267:M267"/>
    <mergeCell ref="F267:G267"/>
    <mergeCell ref="H267:I267"/>
    <mergeCell ref="J267:K267"/>
    <mergeCell ref="C232:Q232"/>
    <mergeCell ref="P266:AA266"/>
    <mergeCell ref="B267:C267"/>
    <mergeCell ref="D267:E267"/>
    <mergeCell ref="B213:Y213"/>
    <mergeCell ref="A213:A216"/>
    <mergeCell ref="R215:S215"/>
    <mergeCell ref="T215:U215"/>
    <mergeCell ref="V215:W215"/>
    <mergeCell ref="X215:Y215"/>
    <mergeCell ref="H214:K214"/>
    <mergeCell ref="B214:G214"/>
    <mergeCell ref="L214:M214"/>
    <mergeCell ref="N214:O214"/>
    <mergeCell ref="P214:Q214"/>
    <mergeCell ref="N215:O215"/>
    <mergeCell ref="P215:Q215"/>
    <mergeCell ref="R214:Y214"/>
    <mergeCell ref="B215:C215"/>
    <mergeCell ref="D215:E215"/>
    <mergeCell ref="F215:G215"/>
    <mergeCell ref="B253:F253"/>
    <mergeCell ref="Z267:AA267"/>
    <mergeCell ref="A265:A268"/>
    <mergeCell ref="H129:H130"/>
    <mergeCell ref="C128:H128"/>
    <mergeCell ref="T158:U158"/>
    <mergeCell ref="V158:W158"/>
    <mergeCell ref="X158:Y158"/>
    <mergeCell ref="H176:I176"/>
    <mergeCell ref="B175:M175"/>
    <mergeCell ref="A175:A177"/>
    <mergeCell ref="A156:A159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A146:A147"/>
    <mergeCell ref="B146:C146"/>
    <mergeCell ref="A73:A76"/>
    <mergeCell ref="C109:C110"/>
    <mergeCell ref="N75:O75"/>
    <mergeCell ref="P75:Q75"/>
    <mergeCell ref="R75:S75"/>
    <mergeCell ref="B74:E74"/>
    <mergeCell ref="J74:K74"/>
    <mergeCell ref="H74:I74"/>
    <mergeCell ref="F74:G74"/>
    <mergeCell ref="N74:S74"/>
    <mergeCell ref="L74:M74"/>
    <mergeCell ref="J75:K75"/>
    <mergeCell ref="L75:M75"/>
    <mergeCell ref="H75:I75"/>
    <mergeCell ref="B75:C75"/>
    <mergeCell ref="D75:E75"/>
    <mergeCell ref="D109:I109"/>
    <mergeCell ref="L109:Q109"/>
    <mergeCell ref="C92:C93"/>
    <mergeCell ref="B24:G24"/>
    <mergeCell ref="C3:D3"/>
    <mergeCell ref="E3:F3"/>
    <mergeCell ref="G3:H3"/>
    <mergeCell ref="I3:J3"/>
    <mergeCell ref="K3:L3"/>
    <mergeCell ref="M3:N3"/>
    <mergeCell ref="O233:Q233"/>
    <mergeCell ref="Q42:Q43"/>
    <mergeCell ref="B2:B4"/>
    <mergeCell ref="H183:H184"/>
    <mergeCell ref="K183:K184"/>
    <mergeCell ref="N183:N184"/>
    <mergeCell ref="B156:Y156"/>
    <mergeCell ref="B157:E157"/>
    <mergeCell ref="F157:I157"/>
    <mergeCell ref="J157:M157"/>
    <mergeCell ref="N157:Q157"/>
    <mergeCell ref="R157:U157"/>
    <mergeCell ref="V157:Y157"/>
    <mergeCell ref="H215:I215"/>
    <mergeCell ref="J215:K215"/>
    <mergeCell ref="L215:M215"/>
    <mergeCell ref="D92:I92"/>
    <mergeCell ref="C2:N2"/>
    <mergeCell ref="O42:P42"/>
    <mergeCell ref="T177:U177"/>
    <mergeCell ref="B176:C176"/>
    <mergeCell ref="F176:G176"/>
    <mergeCell ref="D176:E176"/>
    <mergeCell ref="J176:K176"/>
    <mergeCell ref="L176:M176"/>
    <mergeCell ref="N176:O176"/>
    <mergeCell ref="P176:Q176"/>
    <mergeCell ref="R176:S176"/>
    <mergeCell ref="T176:U176"/>
    <mergeCell ref="N177:O177"/>
    <mergeCell ref="P177:Q177"/>
    <mergeCell ref="R177:S177"/>
    <mergeCell ref="C41:Q41"/>
    <mergeCell ref="N42:N43"/>
    <mergeCell ref="A128:A130"/>
    <mergeCell ref="E129:E130"/>
    <mergeCell ref="F75:G75"/>
    <mergeCell ref="B73:S73"/>
    <mergeCell ref="A41:A43"/>
    <mergeCell ref="A2:A4"/>
    <mergeCell ref="B41:B43"/>
    <mergeCell ref="K42:K43"/>
    <mergeCell ref="A305:D305"/>
    <mergeCell ref="A307:E307"/>
    <mergeCell ref="A182:A184"/>
    <mergeCell ref="C183:D183"/>
    <mergeCell ref="F183:G183"/>
    <mergeCell ref="B182:B184"/>
    <mergeCell ref="C182:N182"/>
    <mergeCell ref="B287:B289"/>
    <mergeCell ref="E288:E289"/>
    <mergeCell ref="C287:F287"/>
    <mergeCell ref="F288:F289"/>
    <mergeCell ref="E183:E184"/>
    <mergeCell ref="B232:B234"/>
    <mergeCell ref="C233:E233"/>
    <mergeCell ref="F233:H233"/>
    <mergeCell ref="I233:K233"/>
    <mergeCell ref="L233:N233"/>
    <mergeCell ref="A232:A234"/>
    <mergeCell ref="A287:A289"/>
    <mergeCell ref="A253:A254"/>
    <mergeCell ref="B128:B130"/>
    <mergeCell ref="M325:N325"/>
    <mergeCell ref="S325:T325"/>
    <mergeCell ref="H325:I325"/>
    <mergeCell ref="C325:D325"/>
    <mergeCell ref="Q288:Q289"/>
    <mergeCell ref="R288:R289"/>
    <mergeCell ref="C42:D42"/>
    <mergeCell ref="F42:G42"/>
    <mergeCell ref="I42:J42"/>
    <mergeCell ref="L42:M42"/>
    <mergeCell ref="G287:J287"/>
    <mergeCell ref="K287:N287"/>
    <mergeCell ref="O287:R287"/>
    <mergeCell ref="I288:I289"/>
    <mergeCell ref="J288:J289"/>
    <mergeCell ref="M288:M289"/>
    <mergeCell ref="N288:N289"/>
    <mergeCell ref="E42:E43"/>
    <mergeCell ref="H42:H43"/>
    <mergeCell ref="C129:D129"/>
    <mergeCell ref="F129:G129"/>
    <mergeCell ref="I183:J183"/>
    <mergeCell ref="L183:M18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55"/>
  <sheetViews>
    <sheetView topLeftCell="AT394" zoomScale="40" zoomScaleNormal="40" workbookViewId="0">
      <selection activeCell="AY455" sqref="AY455"/>
    </sheetView>
  </sheetViews>
  <sheetFormatPr baseColWidth="10" defaultRowHeight="12.75" x14ac:dyDescent="0.2"/>
  <cols>
    <col min="1" max="1" width="22" style="24" bestFit="1" customWidth="1"/>
    <col min="2" max="2" width="15.7109375" style="24" bestFit="1" customWidth="1"/>
    <col min="3" max="3" width="14.140625" style="24" bestFit="1" customWidth="1"/>
    <col min="4" max="4" width="13.85546875" style="24" customWidth="1"/>
    <col min="5" max="5" width="17.5703125" style="24" customWidth="1"/>
    <col min="6" max="6" width="11.7109375" style="24" bestFit="1" customWidth="1"/>
    <col min="7" max="7" width="14.85546875" style="24" customWidth="1"/>
    <col min="8" max="8" width="16.5703125" style="24" customWidth="1"/>
    <col min="9" max="9" width="16.140625" style="24" customWidth="1"/>
    <col min="10" max="10" width="14.5703125" style="24" customWidth="1"/>
    <col min="11" max="11" width="13.7109375" style="24" customWidth="1"/>
    <col min="12" max="12" width="15" style="24" customWidth="1"/>
    <col min="13" max="13" width="17.140625" style="24" customWidth="1"/>
    <col min="14" max="14" width="17.5703125" style="24" customWidth="1"/>
    <col min="15" max="15" width="12.42578125" style="24" bestFit="1" customWidth="1"/>
    <col min="16" max="16" width="12.5703125" style="24" customWidth="1"/>
    <col min="17" max="17" width="16.28515625" style="24" customWidth="1"/>
    <col min="18" max="18" width="16" style="24" customWidth="1"/>
    <col min="19" max="19" width="11.5703125" style="24" bestFit="1" customWidth="1"/>
    <col min="20" max="20" width="13.140625" style="24" customWidth="1"/>
    <col min="21" max="21" width="15.7109375" style="24" customWidth="1"/>
    <col min="22" max="22" width="13.85546875" style="24" customWidth="1"/>
    <col min="23" max="23" width="14.140625" style="24" customWidth="1"/>
    <col min="24" max="24" width="11.42578125" style="24"/>
    <col min="25" max="25" width="13.140625" style="24" customWidth="1"/>
    <col min="26" max="26" width="17.85546875" style="24" customWidth="1"/>
    <col min="27" max="27" width="13.42578125" style="24" customWidth="1"/>
    <col min="28" max="28" width="11.42578125" style="24"/>
    <col min="29" max="29" width="15.85546875" style="24" customWidth="1"/>
    <col min="30" max="30" width="14.140625" style="24" customWidth="1"/>
    <col min="31" max="32" width="11.42578125" style="24"/>
    <col min="33" max="33" width="15.7109375" style="24" customWidth="1"/>
    <col min="34" max="34" width="13.5703125" style="24" customWidth="1"/>
    <col min="35" max="35" width="13.28515625" style="24" customWidth="1"/>
    <col min="36" max="16384" width="11.42578125" style="24"/>
  </cols>
  <sheetData>
    <row r="1" spans="1:40" ht="100.5" customHeight="1" x14ac:dyDescent="0.2"/>
    <row r="2" spans="1:40" ht="16.5" customHeight="1" x14ac:dyDescent="0.2">
      <c r="A2" s="11" t="s">
        <v>3</v>
      </c>
      <c r="B2" s="70" t="s">
        <v>166</v>
      </c>
      <c r="C2" s="70"/>
      <c r="D2" s="70"/>
      <c r="E2" s="70"/>
      <c r="F2" s="70"/>
      <c r="G2" s="70"/>
      <c r="H2" s="71"/>
      <c r="I2" s="72"/>
      <c r="J2" s="73"/>
      <c r="K2" s="73"/>
      <c r="M2" s="11" t="s">
        <v>3</v>
      </c>
      <c r="N2" s="70" t="s">
        <v>167</v>
      </c>
      <c r="O2" s="70"/>
      <c r="P2" s="70"/>
      <c r="Q2" s="70"/>
      <c r="R2" s="70"/>
      <c r="S2" s="70"/>
      <c r="T2" s="71"/>
      <c r="U2" s="72"/>
      <c r="V2" s="73"/>
      <c r="W2" s="73"/>
      <c r="Y2" s="11"/>
      <c r="Z2" s="70" t="s">
        <v>168</v>
      </c>
      <c r="AA2" s="70"/>
      <c r="AB2" s="70"/>
      <c r="AC2" s="70"/>
      <c r="AD2" s="70"/>
      <c r="AE2" s="70"/>
      <c r="AF2" s="71"/>
      <c r="AG2" s="72"/>
      <c r="AH2" s="73"/>
      <c r="AI2" s="73"/>
      <c r="AN2" s="68"/>
    </row>
    <row r="3" spans="1:40" ht="63" customHeight="1" x14ac:dyDescent="0.2">
      <c r="A3" s="12"/>
      <c r="B3" s="1" t="s">
        <v>53</v>
      </c>
      <c r="C3" s="1" t="s">
        <v>55</v>
      </c>
      <c r="D3" s="1" t="s">
        <v>54</v>
      </c>
      <c r="E3" s="1" t="s">
        <v>56</v>
      </c>
      <c r="F3" s="1" t="s">
        <v>52</v>
      </c>
      <c r="G3" s="1" t="s">
        <v>57</v>
      </c>
      <c r="H3" s="1" t="s">
        <v>69</v>
      </c>
      <c r="I3" s="1" t="s">
        <v>127</v>
      </c>
      <c r="J3" s="74" t="s">
        <v>70</v>
      </c>
      <c r="K3" s="75" t="s">
        <v>74</v>
      </c>
      <c r="M3" s="12"/>
      <c r="N3" s="1" t="s">
        <v>53</v>
      </c>
      <c r="O3" s="1" t="s">
        <v>55</v>
      </c>
      <c r="P3" s="1" t="s">
        <v>54</v>
      </c>
      <c r="Q3" s="1" t="s">
        <v>56</v>
      </c>
      <c r="R3" s="1" t="s">
        <v>52</v>
      </c>
      <c r="S3" s="1" t="s">
        <v>57</v>
      </c>
      <c r="T3" s="1" t="s">
        <v>69</v>
      </c>
      <c r="U3" s="1" t="s">
        <v>127</v>
      </c>
      <c r="V3" s="74" t="s">
        <v>70</v>
      </c>
      <c r="W3" s="75" t="s">
        <v>74</v>
      </c>
      <c r="X3" s="76"/>
      <c r="Y3" s="12"/>
      <c r="Z3" s="1" t="s">
        <v>53</v>
      </c>
      <c r="AA3" s="1" t="s">
        <v>55</v>
      </c>
      <c r="AB3" s="1" t="s">
        <v>54</v>
      </c>
      <c r="AC3" s="1" t="s">
        <v>56</v>
      </c>
      <c r="AD3" s="1" t="s">
        <v>52</v>
      </c>
      <c r="AE3" s="1" t="s">
        <v>57</v>
      </c>
      <c r="AF3" s="1" t="s">
        <v>69</v>
      </c>
      <c r="AG3" s="1" t="s">
        <v>127</v>
      </c>
      <c r="AH3" s="74" t="s">
        <v>70</v>
      </c>
      <c r="AI3" s="75" t="s">
        <v>74</v>
      </c>
      <c r="AN3" s="68"/>
    </row>
    <row r="4" spans="1:40" ht="31.5" customHeight="1" x14ac:dyDescent="0.2">
      <c r="A4" s="1" t="s">
        <v>4</v>
      </c>
      <c r="B4" s="13">
        <v>87.792000000000002</v>
      </c>
      <c r="C4" s="13">
        <v>2.4</v>
      </c>
      <c r="D4" s="13">
        <v>297</v>
      </c>
      <c r="E4" s="13">
        <v>115.63236987472999</v>
      </c>
      <c r="F4" s="14">
        <v>67.98</v>
      </c>
      <c r="G4" s="14">
        <v>56.65</v>
      </c>
      <c r="H4" s="43">
        <f>G4/F4</f>
        <v>0.83333333333333326</v>
      </c>
      <c r="I4" s="14">
        <v>67.98</v>
      </c>
      <c r="J4" s="77">
        <f>B4*I4*H4</f>
        <v>4973.4168</v>
      </c>
      <c r="K4" s="78">
        <f>((J4*12/365)/I4/12)</f>
        <v>0.20043835616438355</v>
      </c>
      <c r="M4" s="1" t="s">
        <v>4</v>
      </c>
      <c r="N4" s="13">
        <v>47.666666666666657</v>
      </c>
      <c r="O4" s="13">
        <v>4</v>
      </c>
      <c r="P4" s="13">
        <v>190</v>
      </c>
      <c r="Q4" s="13">
        <v>53.873145346022675</v>
      </c>
      <c r="R4" s="14">
        <v>112.99999999999999</v>
      </c>
      <c r="S4" s="14">
        <v>101.69999999999999</v>
      </c>
      <c r="T4" s="43">
        <f>S4/R4</f>
        <v>0.9</v>
      </c>
      <c r="U4" s="14">
        <v>67.98</v>
      </c>
      <c r="V4" s="77">
        <f>N4*U4*T4</f>
        <v>2916.3419999999996</v>
      </c>
      <c r="W4" s="78">
        <f>((V4*12/365)/U4/3)</f>
        <v>0.47013698630136974</v>
      </c>
      <c r="X4" s="79"/>
      <c r="Y4" s="1" t="s">
        <v>4</v>
      </c>
      <c r="Z4" s="13">
        <v>468.22500000000002</v>
      </c>
      <c r="AA4" s="13">
        <v>252</v>
      </c>
      <c r="AB4" s="13">
        <v>684.45</v>
      </c>
      <c r="AC4" s="13">
        <v>221.16002603857299</v>
      </c>
      <c r="AD4" s="14">
        <v>67.98</v>
      </c>
      <c r="AE4" s="14">
        <v>22.66</v>
      </c>
      <c r="AF4" s="43">
        <f>AE4/AD4</f>
        <v>0.33333333333333331</v>
      </c>
      <c r="AG4" s="14">
        <v>67.98</v>
      </c>
      <c r="AH4" s="77">
        <f>Z4*AG4*AF4</f>
        <v>10609.978500000001</v>
      </c>
      <c r="AI4" s="78">
        <f>((AH4*12/365)/AG4/3)</f>
        <v>1.7104109589041097</v>
      </c>
      <c r="AN4" s="68"/>
    </row>
    <row r="5" spans="1:40" ht="31.5" customHeight="1" x14ac:dyDescent="0.2">
      <c r="A5" s="1" t="s">
        <v>181</v>
      </c>
      <c r="B5" s="13">
        <v>12.754999999999999</v>
      </c>
      <c r="C5" s="13">
        <v>1.2</v>
      </c>
      <c r="D5" s="13">
        <v>31.5</v>
      </c>
      <c r="E5" s="13">
        <v>12.743106460119785</v>
      </c>
      <c r="F5" s="14">
        <v>379.93999999999994</v>
      </c>
      <c r="G5" s="14">
        <v>103.61999999999999</v>
      </c>
      <c r="H5" s="43">
        <f t="shared" ref="H5:H16" si="0">G5/F5</f>
        <v>0.27272727272727276</v>
      </c>
      <c r="I5" s="14">
        <v>379.93999999999994</v>
      </c>
      <c r="J5" s="77">
        <f t="shared" ref="J5:J16" si="1">B5*I5*H5</f>
        <v>1321.6730999999997</v>
      </c>
      <c r="K5" s="78">
        <f t="shared" ref="K5:K16" si="2">((J5*12/365)/I5/12)</f>
        <v>9.5305105853051054E-3</v>
      </c>
      <c r="M5" s="1" t="s">
        <v>5</v>
      </c>
      <c r="N5" s="13">
        <v>4</v>
      </c>
      <c r="O5" s="13">
        <v>1</v>
      </c>
      <c r="P5" s="13">
        <v>7</v>
      </c>
      <c r="Q5" s="13">
        <v>1.8753587709509818</v>
      </c>
      <c r="R5" s="14">
        <v>362.66999999999996</v>
      </c>
      <c r="S5" s="14">
        <v>207.24000000000004</v>
      </c>
      <c r="T5" s="43">
        <f t="shared" ref="T5:T16" si="3">S5/R5</f>
        <v>0.57142857142857162</v>
      </c>
      <c r="U5" s="14">
        <v>379.93999999999994</v>
      </c>
      <c r="V5" s="77">
        <f t="shared" ref="V5:V16" si="4">N5*U5*T5</f>
        <v>868.43428571428592</v>
      </c>
      <c r="W5" s="78">
        <f t="shared" ref="W5:W16" si="5">((V5*12/365)/U5/3)</f>
        <v>2.5048923679060673E-2</v>
      </c>
      <c r="X5" s="79"/>
      <c r="Y5" s="1" t="s">
        <v>5</v>
      </c>
      <c r="Z5" s="13">
        <v>69.12</v>
      </c>
      <c r="AA5" s="13">
        <v>69.12</v>
      </c>
      <c r="AB5" s="13">
        <v>69.12</v>
      </c>
      <c r="AC5" s="13">
        <v>0</v>
      </c>
      <c r="AD5" s="14">
        <v>379.93999999999994</v>
      </c>
      <c r="AE5" s="14">
        <v>17.27</v>
      </c>
      <c r="AF5" s="43">
        <f t="shared" ref="AF5:AF16" si="6">AE5/AD5</f>
        <v>4.5454545454545463E-2</v>
      </c>
      <c r="AG5" s="14">
        <v>379.93999999999994</v>
      </c>
      <c r="AH5" s="77">
        <f t="shared" ref="AH5:AH16" si="7">Z5*AG5*AF5</f>
        <v>1193.7024000000001</v>
      </c>
      <c r="AI5" s="78">
        <f t="shared" ref="AI5:AI16" si="8">((AH5*12/365)/AG5/3)</f>
        <v>3.4430884184308848E-2</v>
      </c>
      <c r="AN5" s="68"/>
    </row>
    <row r="6" spans="1:40" ht="31.5" customHeight="1" x14ac:dyDescent="0.2">
      <c r="A6" s="1" t="s">
        <v>6</v>
      </c>
      <c r="B6" s="13">
        <v>190.72499999999999</v>
      </c>
      <c r="C6" s="13">
        <v>6</v>
      </c>
      <c r="D6" s="13">
        <v>675</v>
      </c>
      <c r="E6" s="13">
        <v>282.91747145810916</v>
      </c>
      <c r="F6" s="14">
        <v>122</v>
      </c>
      <c r="G6" s="14">
        <v>61</v>
      </c>
      <c r="H6" s="43">
        <f t="shared" si="0"/>
        <v>0.5</v>
      </c>
      <c r="I6" s="14">
        <v>122</v>
      </c>
      <c r="J6" s="77">
        <f t="shared" si="1"/>
        <v>11634.225</v>
      </c>
      <c r="K6" s="78">
        <f t="shared" si="2"/>
        <v>0.26126712328767127</v>
      </c>
      <c r="M6" s="1" t="s">
        <v>6</v>
      </c>
      <c r="N6" s="13">
        <v>29.809523809523807</v>
      </c>
      <c r="O6" s="13">
        <v>2</v>
      </c>
      <c r="P6" s="13">
        <v>252</v>
      </c>
      <c r="Q6" s="13">
        <v>54.443331726365983</v>
      </c>
      <c r="R6" s="14">
        <v>503.25</v>
      </c>
      <c r="S6" s="14">
        <v>320.25</v>
      </c>
      <c r="T6" s="43">
        <f t="shared" si="3"/>
        <v>0.63636363636363635</v>
      </c>
      <c r="U6" s="14">
        <v>122</v>
      </c>
      <c r="V6" s="77">
        <f t="shared" si="4"/>
        <v>2314.30303030303</v>
      </c>
      <c r="W6" s="78">
        <f t="shared" si="5"/>
        <v>0.20788709007887088</v>
      </c>
      <c r="X6" s="79"/>
      <c r="Y6" s="1" t="s">
        <v>6</v>
      </c>
      <c r="Z6" s="13">
        <v>192</v>
      </c>
      <c r="AA6" s="13">
        <v>192</v>
      </c>
      <c r="AB6" s="13">
        <v>192</v>
      </c>
      <c r="AC6" s="13">
        <v>0</v>
      </c>
      <c r="AD6" s="14">
        <v>122</v>
      </c>
      <c r="AE6" s="14">
        <v>15.25</v>
      </c>
      <c r="AF6" s="43">
        <f t="shared" si="6"/>
        <v>0.125</v>
      </c>
      <c r="AG6" s="14">
        <v>122</v>
      </c>
      <c r="AH6" s="77">
        <f t="shared" si="7"/>
        <v>2928</v>
      </c>
      <c r="AI6" s="78">
        <f t="shared" si="8"/>
        <v>0.26301369863013696</v>
      </c>
      <c r="AN6" s="68"/>
    </row>
    <row r="7" spans="1:40" ht="31.5" customHeight="1" x14ac:dyDescent="0.2">
      <c r="A7" s="1" t="s">
        <v>7</v>
      </c>
      <c r="B7" s="13">
        <v>47.979644080416975</v>
      </c>
      <c r="C7" s="13">
        <v>0.75</v>
      </c>
      <c r="D7" s="13">
        <v>210</v>
      </c>
      <c r="E7" s="13">
        <v>63.0473232611347</v>
      </c>
      <c r="F7" s="14">
        <v>515.2600000000001</v>
      </c>
      <c r="G7" s="14">
        <v>201.45</v>
      </c>
      <c r="H7" s="43">
        <f t="shared" si="0"/>
        <v>0.39096766680898953</v>
      </c>
      <c r="I7" s="14">
        <v>515.2600000000001</v>
      </c>
      <c r="J7" s="77">
        <f t="shared" si="1"/>
        <v>9665.4992999999995</v>
      </c>
      <c r="K7" s="78">
        <f t="shared" si="2"/>
        <v>5.139312191903115E-2</v>
      </c>
      <c r="M7" s="1" t="s">
        <v>7</v>
      </c>
      <c r="N7" s="13">
        <v>11.37684402197395</v>
      </c>
      <c r="O7" s="13">
        <v>1</v>
      </c>
      <c r="P7" s="13">
        <v>60</v>
      </c>
      <c r="Q7" s="13">
        <v>11.314868271686414</v>
      </c>
      <c r="R7" s="14">
        <v>1251.1399999999996</v>
      </c>
      <c r="S7" s="14">
        <v>648.04</v>
      </c>
      <c r="T7" s="43">
        <f t="shared" si="3"/>
        <v>0.51795962082580693</v>
      </c>
      <c r="U7" s="14">
        <v>515.2600000000001</v>
      </c>
      <c r="V7" s="77">
        <f t="shared" si="4"/>
        <v>3036.2962090573401</v>
      </c>
      <c r="W7" s="78">
        <f t="shared" si="5"/>
        <v>6.4578036337709324E-2</v>
      </c>
      <c r="X7" s="79"/>
      <c r="Y7" s="1" t="s">
        <v>7</v>
      </c>
      <c r="Z7" s="13">
        <v>222.3786017511276</v>
      </c>
      <c r="AA7" s="13">
        <v>1.17</v>
      </c>
      <c r="AB7" s="13">
        <v>675</v>
      </c>
      <c r="AC7" s="13">
        <v>219.72814499648285</v>
      </c>
      <c r="AD7" s="14">
        <v>515.2600000000001</v>
      </c>
      <c r="AE7" s="14">
        <v>113.07000000000001</v>
      </c>
      <c r="AF7" s="43">
        <f t="shared" si="6"/>
        <v>0.21944261149710823</v>
      </c>
      <c r="AG7" s="14">
        <v>515.2600000000001</v>
      </c>
      <c r="AH7" s="77">
        <f t="shared" si="7"/>
        <v>25144.3485</v>
      </c>
      <c r="AI7" s="78">
        <f t="shared" si="8"/>
        <v>0.53478729982841477</v>
      </c>
      <c r="AN7" s="68"/>
    </row>
    <row r="8" spans="1:40" ht="31.5" customHeight="1" x14ac:dyDescent="0.2">
      <c r="A8" s="1" t="s">
        <v>8</v>
      </c>
      <c r="B8" s="13">
        <v>427</v>
      </c>
      <c r="C8" s="13">
        <v>3</v>
      </c>
      <c r="D8" s="13">
        <v>1260</v>
      </c>
      <c r="E8" s="13">
        <v>599.66617986403674</v>
      </c>
      <c r="F8" s="14">
        <v>122.5</v>
      </c>
      <c r="G8" s="14">
        <v>28.5</v>
      </c>
      <c r="H8" s="43">
        <f t="shared" si="0"/>
        <v>0.23265306122448978</v>
      </c>
      <c r="I8" s="14">
        <v>122.5</v>
      </c>
      <c r="J8" s="77">
        <f t="shared" si="1"/>
        <v>12169.5</v>
      </c>
      <c r="K8" s="78">
        <f t="shared" si="2"/>
        <v>0.27217221135029351</v>
      </c>
      <c r="M8" s="1" t="s">
        <v>8</v>
      </c>
      <c r="N8" s="13">
        <v>14.253833049403747</v>
      </c>
      <c r="O8" s="13">
        <v>1</v>
      </c>
      <c r="P8" s="13">
        <v>38</v>
      </c>
      <c r="Q8" s="13">
        <v>14.205860824898854</v>
      </c>
      <c r="R8" s="14">
        <v>284</v>
      </c>
      <c r="S8" s="14">
        <v>146.75</v>
      </c>
      <c r="T8" s="43">
        <f t="shared" si="3"/>
        <v>0.51672535211267601</v>
      </c>
      <c r="U8" s="14">
        <v>122.5</v>
      </c>
      <c r="V8" s="77">
        <f t="shared" si="4"/>
        <v>902.25132042253506</v>
      </c>
      <c r="W8" s="78">
        <f t="shared" si="5"/>
        <v>8.0715801659270683E-2</v>
      </c>
      <c r="X8" s="79"/>
      <c r="Y8" s="1" t="s">
        <v>8</v>
      </c>
      <c r="Z8" s="13">
        <v>252.8516129032258</v>
      </c>
      <c r="AA8" s="13">
        <v>7.2</v>
      </c>
      <c r="AB8" s="13">
        <v>608.4</v>
      </c>
      <c r="AC8" s="13">
        <v>302.10341692829877</v>
      </c>
      <c r="AD8" s="14">
        <v>122.5</v>
      </c>
      <c r="AE8" s="14">
        <v>23.25</v>
      </c>
      <c r="AF8" s="43">
        <f t="shared" si="6"/>
        <v>0.18979591836734694</v>
      </c>
      <c r="AG8" s="14">
        <v>122.5</v>
      </c>
      <c r="AH8" s="77">
        <f t="shared" si="7"/>
        <v>5878.7999999999993</v>
      </c>
      <c r="AI8" s="78">
        <f t="shared" si="8"/>
        <v>0.5259200447302208</v>
      </c>
      <c r="AN8" s="68"/>
    </row>
    <row r="9" spans="1:40" x14ac:dyDescent="0.2">
      <c r="A9" s="1" t="s">
        <v>9</v>
      </c>
      <c r="B9" s="13">
        <v>118.15350978135787</v>
      </c>
      <c r="C9" s="13">
        <v>1.2</v>
      </c>
      <c r="D9" s="13">
        <v>1152</v>
      </c>
      <c r="E9" s="13">
        <v>283.19694806013496</v>
      </c>
      <c r="F9" s="14">
        <v>301.47000000000003</v>
      </c>
      <c r="G9" s="14">
        <v>156.42000000000002</v>
      </c>
      <c r="H9" s="43">
        <f t="shared" si="0"/>
        <v>0.51885759777092244</v>
      </c>
      <c r="I9" s="14">
        <v>301.47000000000003</v>
      </c>
      <c r="J9" s="77">
        <f t="shared" si="1"/>
        <v>18481.571999999996</v>
      </c>
      <c r="K9" s="78">
        <f t="shared" si="2"/>
        <v>0.16795848288591375</v>
      </c>
      <c r="M9" s="1" t="s">
        <v>9</v>
      </c>
      <c r="N9" s="13">
        <v>13.044044044044046</v>
      </c>
      <c r="O9" s="13">
        <v>1</v>
      </c>
      <c r="P9" s="13">
        <v>72</v>
      </c>
      <c r="Q9" s="13">
        <v>14.242216946429387</v>
      </c>
      <c r="R9" s="14">
        <v>1614.5</v>
      </c>
      <c r="S9" s="14">
        <v>999</v>
      </c>
      <c r="T9" s="43">
        <f t="shared" si="3"/>
        <v>0.6187674202539486</v>
      </c>
      <c r="U9" s="14">
        <v>301.47000000000003</v>
      </c>
      <c r="V9" s="77">
        <f t="shared" si="4"/>
        <v>2433.2335521833393</v>
      </c>
      <c r="W9" s="78">
        <f t="shared" si="5"/>
        <v>8.8451829948624841E-2</v>
      </c>
      <c r="X9" s="79"/>
      <c r="Y9" s="1" t="s">
        <v>9</v>
      </c>
      <c r="Z9" s="13">
        <v>172.52766558966073</v>
      </c>
      <c r="AA9" s="13">
        <v>0.375</v>
      </c>
      <c r="AB9" s="13">
        <v>524.88</v>
      </c>
      <c r="AC9" s="13">
        <v>217.23741238868118</v>
      </c>
      <c r="AD9" s="14">
        <v>301.47000000000003</v>
      </c>
      <c r="AE9" s="14">
        <v>55.71</v>
      </c>
      <c r="AF9" s="43">
        <f t="shared" si="6"/>
        <v>0.18479450691611105</v>
      </c>
      <c r="AG9" s="14">
        <v>301.47000000000003</v>
      </c>
      <c r="AH9" s="77">
        <f t="shared" si="7"/>
        <v>9611.5162499999988</v>
      </c>
      <c r="AI9" s="78">
        <f t="shared" si="8"/>
        <v>0.34939358785785263</v>
      </c>
      <c r="AN9" s="68"/>
    </row>
    <row r="10" spans="1:40" ht="31.5" customHeight="1" x14ac:dyDescent="0.2">
      <c r="A10" s="1" t="s">
        <v>10</v>
      </c>
      <c r="B10" s="13">
        <v>405.6</v>
      </c>
      <c r="C10" s="13">
        <v>1.8</v>
      </c>
      <c r="D10" s="13">
        <v>799.2</v>
      </c>
      <c r="E10" s="13">
        <v>332.33430684296445</v>
      </c>
      <c r="F10" s="14">
        <v>24.990000000000002</v>
      </c>
      <c r="G10" s="14">
        <v>24.990000000000002</v>
      </c>
      <c r="H10" s="43">
        <f t="shared" si="0"/>
        <v>1</v>
      </c>
      <c r="I10" s="14">
        <v>24.990000000000002</v>
      </c>
      <c r="J10" s="77">
        <f t="shared" si="1"/>
        <v>10135.944000000001</v>
      </c>
      <c r="K10" s="78">
        <f t="shared" si="2"/>
        <v>1.111232876712329</v>
      </c>
      <c r="M10" s="1" t="s">
        <v>10</v>
      </c>
      <c r="N10" s="13">
        <v>24.942374118902524</v>
      </c>
      <c r="O10" s="13">
        <v>1</v>
      </c>
      <c r="P10" s="13">
        <v>180</v>
      </c>
      <c r="Q10" s="13">
        <v>31.698791211419593</v>
      </c>
      <c r="R10" s="14">
        <v>448.15999999999974</v>
      </c>
      <c r="S10" s="14">
        <v>356.08999999999992</v>
      </c>
      <c r="T10" s="43">
        <f t="shared" si="3"/>
        <v>0.79455997857907923</v>
      </c>
      <c r="U10" s="14">
        <v>24.990000000000002</v>
      </c>
      <c r="V10" s="77">
        <f t="shared" si="4"/>
        <v>495.257124018208</v>
      </c>
      <c r="W10" s="78">
        <f t="shared" si="5"/>
        <v>0.21718588762330485</v>
      </c>
      <c r="X10" s="79"/>
      <c r="Y10" s="1" t="s">
        <v>10</v>
      </c>
      <c r="Z10" s="13">
        <v>576</v>
      </c>
      <c r="AA10" s="13">
        <v>576</v>
      </c>
      <c r="AB10" s="13">
        <v>576</v>
      </c>
      <c r="AC10" s="13">
        <v>0</v>
      </c>
      <c r="AD10" s="14">
        <v>24.990000000000002</v>
      </c>
      <c r="AE10" s="14">
        <v>8.33</v>
      </c>
      <c r="AF10" s="43">
        <f t="shared" si="6"/>
        <v>0.33333333333333331</v>
      </c>
      <c r="AG10" s="14">
        <v>24.990000000000002</v>
      </c>
      <c r="AH10" s="77">
        <f t="shared" si="7"/>
        <v>4798.08</v>
      </c>
      <c r="AI10" s="78">
        <f t="shared" si="8"/>
        <v>2.1041095890410957</v>
      </c>
      <c r="AN10" s="68"/>
    </row>
    <row r="11" spans="1:40" x14ac:dyDescent="0.2">
      <c r="A11" s="1" t="s">
        <v>11</v>
      </c>
      <c r="B11" s="13">
        <v>13.160266102207437</v>
      </c>
      <c r="C11" s="13">
        <v>1.8</v>
      </c>
      <c r="D11" s="13">
        <v>38.4</v>
      </c>
      <c r="E11" s="13">
        <v>14.514289583362558</v>
      </c>
      <c r="F11" s="14">
        <v>129.96</v>
      </c>
      <c r="G11" s="14">
        <v>33.07</v>
      </c>
      <c r="H11" s="43">
        <f t="shared" si="0"/>
        <v>0.25446291166512774</v>
      </c>
      <c r="I11" s="14">
        <v>129.96</v>
      </c>
      <c r="J11" s="77">
        <f t="shared" si="1"/>
        <v>435.21</v>
      </c>
      <c r="K11" s="78">
        <f t="shared" si="2"/>
        <v>9.1747935086454405E-3</v>
      </c>
      <c r="M11" s="1" t="s">
        <v>11</v>
      </c>
      <c r="N11" s="13">
        <v>5.571467061834837</v>
      </c>
      <c r="O11" s="13">
        <v>1</v>
      </c>
      <c r="P11" s="13">
        <v>14</v>
      </c>
      <c r="Q11" s="13">
        <v>4.1879220796932159</v>
      </c>
      <c r="R11" s="14">
        <v>178.06999999999994</v>
      </c>
      <c r="S11" s="14">
        <v>74.22999999999999</v>
      </c>
      <c r="T11" s="43">
        <f t="shared" si="3"/>
        <v>0.41685853877688561</v>
      </c>
      <c r="U11" s="14">
        <v>129.96</v>
      </c>
      <c r="V11" s="77">
        <f t="shared" si="4"/>
        <v>301.83386982647278</v>
      </c>
      <c r="W11" s="78">
        <f t="shared" si="5"/>
        <v>2.5452204035507048E-2</v>
      </c>
      <c r="X11" s="79"/>
      <c r="Y11" s="1" t="s">
        <v>11</v>
      </c>
      <c r="Z11" s="13">
        <v>50.100603820086263</v>
      </c>
      <c r="AA11" s="13">
        <v>1.5</v>
      </c>
      <c r="AB11" s="13">
        <v>150</v>
      </c>
      <c r="AC11" s="13">
        <v>50.275265400986235</v>
      </c>
      <c r="AD11" s="14">
        <v>129.96</v>
      </c>
      <c r="AE11" s="14">
        <v>48.690000000000005</v>
      </c>
      <c r="AF11" s="43">
        <f t="shared" si="6"/>
        <v>0.3746537396121884</v>
      </c>
      <c r="AG11" s="14">
        <v>129.96</v>
      </c>
      <c r="AH11" s="77">
        <f t="shared" si="7"/>
        <v>2439.3984000000005</v>
      </c>
      <c r="AI11" s="78">
        <f t="shared" si="8"/>
        <v>0.20570277893724945</v>
      </c>
      <c r="AN11" s="68"/>
    </row>
    <row r="12" spans="1:40" x14ac:dyDescent="0.2">
      <c r="A12" s="1" t="s">
        <v>12</v>
      </c>
      <c r="B12" s="13">
        <v>112.26399999999998</v>
      </c>
      <c r="C12" s="13">
        <v>0.6</v>
      </c>
      <c r="D12" s="13">
        <v>276</v>
      </c>
      <c r="E12" s="13">
        <v>128.21469921087979</v>
      </c>
      <c r="F12" s="14">
        <v>150.54000000000002</v>
      </c>
      <c r="G12" s="14">
        <v>57.9</v>
      </c>
      <c r="H12" s="43">
        <f t="shared" si="0"/>
        <v>0.38461538461538458</v>
      </c>
      <c r="I12" s="14">
        <v>150.54000000000002</v>
      </c>
      <c r="J12" s="77">
        <f t="shared" si="1"/>
        <v>6500.0855999999985</v>
      </c>
      <c r="K12" s="78">
        <f t="shared" si="2"/>
        <v>0.11829715489989458</v>
      </c>
      <c r="M12" s="1" t="s">
        <v>12</v>
      </c>
      <c r="N12" s="13">
        <v>13.846153846153845</v>
      </c>
      <c r="O12" s="13">
        <v>2</v>
      </c>
      <c r="P12" s="13">
        <v>62</v>
      </c>
      <c r="Q12" s="13">
        <v>15.169718143593993</v>
      </c>
      <c r="R12" s="14">
        <v>195.78000000000006</v>
      </c>
      <c r="S12" s="14">
        <v>150.54000000000002</v>
      </c>
      <c r="T12" s="43">
        <f t="shared" si="3"/>
        <v>0.76892430278884449</v>
      </c>
      <c r="U12" s="14">
        <v>150.54000000000002</v>
      </c>
      <c r="V12" s="77">
        <f t="shared" si="4"/>
        <v>1602.7458167330676</v>
      </c>
      <c r="W12" s="78">
        <f t="shared" si="5"/>
        <v>0.11667555279409231</v>
      </c>
      <c r="X12" s="79"/>
      <c r="Y12" s="1" t="s">
        <v>12</v>
      </c>
      <c r="Z12" s="13">
        <v>123.66249999999999</v>
      </c>
      <c r="AA12" s="13">
        <v>1</v>
      </c>
      <c r="AB12" s="13">
        <v>299.52</v>
      </c>
      <c r="AC12" s="13">
        <v>126.23339889074408</v>
      </c>
      <c r="AD12" s="14">
        <v>150.54000000000002</v>
      </c>
      <c r="AE12" s="14">
        <v>46.32</v>
      </c>
      <c r="AF12" s="43">
        <f t="shared" si="6"/>
        <v>0.30769230769230765</v>
      </c>
      <c r="AG12" s="14">
        <v>150.54000000000002</v>
      </c>
      <c r="AH12" s="77">
        <f t="shared" si="7"/>
        <v>5728.0469999999996</v>
      </c>
      <c r="AI12" s="78">
        <f t="shared" si="8"/>
        <v>0.41698630136986292</v>
      </c>
      <c r="AN12" s="68"/>
    </row>
    <row r="13" spans="1:40" x14ac:dyDescent="0.2">
      <c r="A13" s="1" t="s">
        <v>13</v>
      </c>
      <c r="B13" s="13">
        <v>864</v>
      </c>
      <c r="C13" s="13">
        <v>43.2</v>
      </c>
      <c r="D13" s="13">
        <v>1684.8</v>
      </c>
      <c r="E13" s="13">
        <v>854.15223642221679</v>
      </c>
      <c r="F13" s="14">
        <v>19.59</v>
      </c>
      <c r="G13" s="14">
        <v>13.06</v>
      </c>
      <c r="H13" s="43">
        <f t="shared" si="0"/>
        <v>0.66666666666666674</v>
      </c>
      <c r="I13" s="14">
        <v>19.59</v>
      </c>
      <c r="J13" s="77">
        <f t="shared" si="1"/>
        <v>11283.84</v>
      </c>
      <c r="K13" s="78">
        <f t="shared" si="2"/>
        <v>1.5780821917808219</v>
      </c>
      <c r="M13" s="1" t="s">
        <v>13</v>
      </c>
      <c r="N13" s="13">
        <v>32.17647058823529</v>
      </c>
      <c r="O13" s="13">
        <v>1</v>
      </c>
      <c r="P13" s="13">
        <v>243</v>
      </c>
      <c r="Q13" s="13">
        <v>48.185852249784674</v>
      </c>
      <c r="R13" s="14">
        <v>810.5400000000003</v>
      </c>
      <c r="S13" s="14">
        <v>725.22000000000014</v>
      </c>
      <c r="T13" s="43">
        <f t="shared" si="3"/>
        <v>0.89473684210526294</v>
      </c>
      <c r="U13" s="14">
        <v>19.59</v>
      </c>
      <c r="V13" s="77">
        <f t="shared" si="4"/>
        <v>563.98578947368401</v>
      </c>
      <c r="W13" s="78">
        <f t="shared" si="5"/>
        <v>0.31550108147080019</v>
      </c>
      <c r="X13" s="79"/>
      <c r="Y13" s="1" t="s">
        <v>13</v>
      </c>
      <c r="Z13" s="13">
        <v>2246.4</v>
      </c>
      <c r="AA13" s="13">
        <v>2246.4</v>
      </c>
      <c r="AB13" s="13">
        <v>2246.4</v>
      </c>
      <c r="AC13" s="13">
        <v>0</v>
      </c>
      <c r="AD13" s="14">
        <v>19.59</v>
      </c>
      <c r="AE13" s="14">
        <v>6.53</v>
      </c>
      <c r="AF13" s="43">
        <f t="shared" si="6"/>
        <v>0.33333333333333337</v>
      </c>
      <c r="AG13" s="14">
        <v>19.59</v>
      </c>
      <c r="AH13" s="77">
        <f t="shared" si="7"/>
        <v>14668.992000000002</v>
      </c>
      <c r="AI13" s="78">
        <f t="shared" si="8"/>
        <v>8.2060273972602769</v>
      </c>
      <c r="AN13" s="68"/>
    </row>
    <row r="14" spans="1:40" x14ac:dyDescent="0.2">
      <c r="A14" s="1" t="s">
        <v>14</v>
      </c>
      <c r="B14" s="13">
        <v>81.599999999999994</v>
      </c>
      <c r="C14" s="13">
        <v>12</v>
      </c>
      <c r="D14" s="13">
        <v>151.19999999999999</v>
      </c>
      <c r="E14" s="13">
        <v>73.223619560483769</v>
      </c>
      <c r="F14" s="14">
        <v>56.98</v>
      </c>
      <c r="G14" s="14">
        <v>10.36</v>
      </c>
      <c r="H14" s="43">
        <f t="shared" si="0"/>
        <v>0.18181818181818182</v>
      </c>
      <c r="I14" s="14">
        <v>56.98</v>
      </c>
      <c r="J14" s="77">
        <f t="shared" si="1"/>
        <v>845.37599999999986</v>
      </c>
      <c r="K14" s="78">
        <f t="shared" si="2"/>
        <v>4.0647571606475717E-2</v>
      </c>
      <c r="M14" s="1" t="s">
        <v>14</v>
      </c>
      <c r="N14" s="13">
        <v>3.8181818181818179</v>
      </c>
      <c r="O14" s="13">
        <v>1</v>
      </c>
      <c r="P14" s="13">
        <v>12</v>
      </c>
      <c r="Q14" s="13">
        <v>3.1559342120705773</v>
      </c>
      <c r="R14" s="14">
        <v>113.96000000000006</v>
      </c>
      <c r="S14" s="14">
        <v>56.98</v>
      </c>
      <c r="T14" s="43">
        <f t="shared" si="3"/>
        <v>0.49999999999999967</v>
      </c>
      <c r="U14" s="14">
        <v>56.98</v>
      </c>
      <c r="V14" s="77">
        <f t="shared" si="4"/>
        <v>108.77999999999992</v>
      </c>
      <c r="W14" s="78">
        <f t="shared" si="5"/>
        <v>2.0921544209215426E-2</v>
      </c>
      <c r="X14" s="79"/>
      <c r="Y14" s="1" t="s">
        <v>14</v>
      </c>
      <c r="Z14" s="13">
        <v>102.84</v>
      </c>
      <c r="AA14" s="13">
        <v>7.2</v>
      </c>
      <c r="AB14" s="13">
        <v>153.6</v>
      </c>
      <c r="AC14" s="13">
        <v>58.585887770364842</v>
      </c>
      <c r="AD14" s="14">
        <v>56.98</v>
      </c>
      <c r="AE14" s="14">
        <v>20.72</v>
      </c>
      <c r="AF14" s="43">
        <f t="shared" si="6"/>
        <v>0.36363636363636365</v>
      </c>
      <c r="AG14" s="14">
        <v>56.98</v>
      </c>
      <c r="AH14" s="77">
        <f t="shared" si="7"/>
        <v>2130.8447999999999</v>
      </c>
      <c r="AI14" s="78">
        <f t="shared" si="8"/>
        <v>0.40982316313823158</v>
      </c>
      <c r="AN14" s="68"/>
    </row>
    <row r="15" spans="1:40" ht="31.5" customHeight="1" x14ac:dyDescent="0.2">
      <c r="A15" s="1" t="s">
        <v>15</v>
      </c>
      <c r="B15" s="13">
        <v>77.175274206137289</v>
      </c>
      <c r="C15" s="13">
        <v>0.22500000000000001</v>
      </c>
      <c r="D15" s="13">
        <v>324</v>
      </c>
      <c r="E15" s="13">
        <v>115.50487272970679</v>
      </c>
      <c r="F15" s="14">
        <v>498.42</v>
      </c>
      <c r="G15" s="14">
        <v>243.43</v>
      </c>
      <c r="H15" s="43">
        <f t="shared" si="0"/>
        <v>0.48840335460053769</v>
      </c>
      <c r="I15" s="14">
        <v>498.42</v>
      </c>
      <c r="J15" s="77">
        <f t="shared" si="1"/>
        <v>18786.777000000002</v>
      </c>
      <c r="K15" s="78">
        <f t="shared" si="2"/>
        <v>0.10326756935477754</v>
      </c>
      <c r="M15" s="1" t="s">
        <v>15</v>
      </c>
      <c r="N15" s="13">
        <v>14.787054063994116</v>
      </c>
      <c r="O15" s="13">
        <v>2</v>
      </c>
      <c r="P15" s="13">
        <v>47</v>
      </c>
      <c r="Q15" s="13">
        <v>11.836065892345053</v>
      </c>
      <c r="R15" s="14">
        <v>757.89999999999975</v>
      </c>
      <c r="S15" s="14">
        <v>407.85</v>
      </c>
      <c r="T15" s="43">
        <f t="shared" si="3"/>
        <v>0.53813167964111386</v>
      </c>
      <c r="U15" s="14">
        <v>498.42</v>
      </c>
      <c r="V15" s="77">
        <f t="shared" si="4"/>
        <v>3966.1184562607227</v>
      </c>
      <c r="W15" s="78">
        <f t="shared" si="5"/>
        <v>8.7204188935902593E-2</v>
      </c>
      <c r="X15" s="79"/>
      <c r="Y15" s="1" t="s">
        <v>15</v>
      </c>
      <c r="Z15" s="13">
        <v>59.015695407562482</v>
      </c>
      <c r="AA15" s="13">
        <v>2.16</v>
      </c>
      <c r="AB15" s="13">
        <v>172.8</v>
      </c>
      <c r="AC15" s="13">
        <v>53.778732859912992</v>
      </c>
      <c r="AD15" s="14">
        <v>498.42</v>
      </c>
      <c r="AE15" s="14">
        <v>76.430000000000007</v>
      </c>
      <c r="AF15" s="43">
        <f t="shared" si="6"/>
        <v>0.15334456883752659</v>
      </c>
      <c r="AG15" s="14">
        <v>498.42</v>
      </c>
      <c r="AH15" s="77">
        <f t="shared" si="7"/>
        <v>4510.5696000000007</v>
      </c>
      <c r="AI15" s="78">
        <f t="shared" si="8"/>
        <v>9.9175193062131142E-2</v>
      </c>
      <c r="AN15" s="68"/>
    </row>
    <row r="16" spans="1:40" ht="31.5" customHeight="1" x14ac:dyDescent="0.2">
      <c r="A16" s="1" t="s">
        <v>16</v>
      </c>
      <c r="B16" s="13">
        <v>160.72499999999999</v>
      </c>
      <c r="C16" s="13">
        <v>1.5</v>
      </c>
      <c r="D16" s="13">
        <v>336</v>
      </c>
      <c r="E16" s="13">
        <v>159.11701786920477</v>
      </c>
      <c r="F16" s="14">
        <v>271.98000000000013</v>
      </c>
      <c r="G16" s="14">
        <v>60.44</v>
      </c>
      <c r="H16" s="43">
        <f t="shared" si="0"/>
        <v>0.2222222222222221</v>
      </c>
      <c r="I16" s="14">
        <v>271.98000000000013</v>
      </c>
      <c r="J16" s="77">
        <f t="shared" si="1"/>
        <v>9714.2189999999991</v>
      </c>
      <c r="K16" s="78">
        <f t="shared" si="2"/>
        <v>9.7853881278538765E-2</v>
      </c>
      <c r="M16" s="1" t="s">
        <v>16</v>
      </c>
      <c r="N16" s="13">
        <v>5.375</v>
      </c>
      <c r="O16" s="13">
        <v>1</v>
      </c>
      <c r="P16" s="13">
        <v>10</v>
      </c>
      <c r="Q16" s="13">
        <v>3.3657225829191328</v>
      </c>
      <c r="R16" s="14">
        <v>211.54000000000008</v>
      </c>
      <c r="S16" s="14">
        <v>120.88</v>
      </c>
      <c r="T16" s="43">
        <f t="shared" si="3"/>
        <v>0.57142857142857117</v>
      </c>
      <c r="U16" s="14">
        <v>271.98000000000013</v>
      </c>
      <c r="V16" s="77">
        <f t="shared" si="4"/>
        <v>835.36714285714288</v>
      </c>
      <c r="W16" s="78">
        <f t="shared" si="5"/>
        <v>3.3659491193737755E-2</v>
      </c>
      <c r="X16" s="79"/>
      <c r="Y16" s="1" t="s">
        <v>16</v>
      </c>
      <c r="Z16" s="13">
        <v>399.05999999999995</v>
      </c>
      <c r="AA16" s="13">
        <v>4.5599999999999996</v>
      </c>
      <c r="AB16" s="13">
        <v>1296</v>
      </c>
      <c r="AC16" s="13">
        <v>531.47211657568903</v>
      </c>
      <c r="AD16" s="14">
        <v>271.98000000000013</v>
      </c>
      <c r="AE16" s="14">
        <v>60.44</v>
      </c>
      <c r="AF16" s="43">
        <f t="shared" si="6"/>
        <v>0.2222222222222221</v>
      </c>
      <c r="AG16" s="14">
        <v>271.98000000000013</v>
      </c>
      <c r="AH16" s="77">
        <f t="shared" si="7"/>
        <v>24119.186399999995</v>
      </c>
      <c r="AI16" s="78">
        <f t="shared" si="8"/>
        <v>0.97183561643835559</v>
      </c>
      <c r="AN16" s="68"/>
    </row>
    <row r="17" spans="1:86" x14ac:dyDescent="0.2">
      <c r="I17" s="29">
        <f>SUM(I4:I16)</f>
        <v>2661.61</v>
      </c>
      <c r="J17" s="77">
        <f>SUM(J4:J16)</f>
        <v>115947.33780000001</v>
      </c>
      <c r="K17" s="80"/>
      <c r="U17" s="29">
        <f>SUM(U4:U16)</f>
        <v>2661.61</v>
      </c>
      <c r="V17" s="77">
        <f>SUM(V4:V16)</f>
        <v>20344.948596849827</v>
      </c>
      <c r="W17" s="80"/>
      <c r="X17" s="80"/>
      <c r="AG17" s="29">
        <f>SUM(AG4:AG16)</f>
        <v>2661.61</v>
      </c>
      <c r="AH17" s="77">
        <f>SUM(AH4:AH16)</f>
        <v>113761.46385</v>
      </c>
      <c r="AI17" s="80"/>
    </row>
    <row r="20" spans="1:86" ht="15.75" customHeight="1" x14ac:dyDescent="0.2">
      <c r="A20" s="25" t="s">
        <v>169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/>
    </row>
    <row r="21" spans="1:86" ht="15.75" customHeight="1" x14ac:dyDescent="0.2">
      <c r="A21" s="25" t="s">
        <v>71</v>
      </c>
      <c r="B21" s="26"/>
      <c r="C21" s="26"/>
      <c r="D21" s="26"/>
      <c r="E21" s="26"/>
      <c r="F21" s="26"/>
      <c r="G21" s="26"/>
      <c r="H21" s="26"/>
      <c r="I21" s="27"/>
      <c r="J21" s="25" t="s">
        <v>72</v>
      </c>
      <c r="K21" s="26"/>
      <c r="L21" s="26"/>
      <c r="M21" s="26"/>
      <c r="N21" s="26"/>
      <c r="O21" s="26"/>
      <c r="P21" s="26"/>
      <c r="Q21" s="26"/>
      <c r="R21" s="27"/>
      <c r="S21" s="25" t="s">
        <v>73</v>
      </c>
      <c r="T21" s="26"/>
      <c r="U21" s="26"/>
      <c r="V21" s="26"/>
      <c r="W21" s="26"/>
      <c r="X21" s="26"/>
      <c r="Y21" s="26"/>
      <c r="Z21" s="26"/>
      <c r="AA21" s="27"/>
    </row>
    <row r="22" spans="1:86" ht="49.5" customHeight="1" x14ac:dyDescent="0.2">
      <c r="A22" s="1" t="s">
        <v>53</v>
      </c>
      <c r="B22" s="1" t="s">
        <v>54</v>
      </c>
      <c r="C22" s="1" t="s">
        <v>55</v>
      </c>
      <c r="D22" s="1" t="s">
        <v>56</v>
      </c>
      <c r="E22" s="1" t="s">
        <v>52</v>
      </c>
      <c r="F22" s="1" t="s">
        <v>57</v>
      </c>
      <c r="G22" s="1" t="s">
        <v>69</v>
      </c>
      <c r="H22" s="74" t="s">
        <v>75</v>
      </c>
      <c r="I22" s="75" t="s">
        <v>74</v>
      </c>
      <c r="J22" s="1" t="s">
        <v>53</v>
      </c>
      <c r="K22" s="1" t="s">
        <v>54</v>
      </c>
      <c r="L22" s="1" t="s">
        <v>55</v>
      </c>
      <c r="M22" s="1" t="s">
        <v>56</v>
      </c>
      <c r="N22" s="1" t="s">
        <v>52</v>
      </c>
      <c r="O22" s="1" t="s">
        <v>57</v>
      </c>
      <c r="P22" s="1" t="s">
        <v>69</v>
      </c>
      <c r="Q22" s="74" t="s">
        <v>75</v>
      </c>
      <c r="R22" s="75" t="s">
        <v>74</v>
      </c>
      <c r="S22" s="1" t="s">
        <v>53</v>
      </c>
      <c r="T22" s="1" t="s">
        <v>54</v>
      </c>
      <c r="U22" s="1" t="s">
        <v>55</v>
      </c>
      <c r="V22" s="1" t="s">
        <v>56</v>
      </c>
      <c r="W22" s="1" t="s">
        <v>52</v>
      </c>
      <c r="X22" s="1" t="s">
        <v>57</v>
      </c>
      <c r="Y22" s="1" t="s">
        <v>69</v>
      </c>
      <c r="Z22" s="74" t="s">
        <v>75</v>
      </c>
      <c r="AA22" s="75" t="s">
        <v>74</v>
      </c>
      <c r="AH22" s="68"/>
    </row>
    <row r="23" spans="1:86" x14ac:dyDescent="0.2">
      <c r="A23" s="13">
        <v>124.18266489933274</v>
      </c>
      <c r="B23" s="13">
        <v>0.45</v>
      </c>
      <c r="C23" s="13">
        <v>3564</v>
      </c>
      <c r="D23" s="13">
        <v>401.69688056475678</v>
      </c>
      <c r="E23" s="14">
        <v>2661.6099999999979</v>
      </c>
      <c r="F23" s="14">
        <v>1554.1299999999992</v>
      </c>
      <c r="G23" s="28">
        <f>F23/E23</f>
        <v>0.58390598171783259</v>
      </c>
      <c r="H23" s="77">
        <f>A23*G23*E23</f>
        <v>192996.00499999989</v>
      </c>
      <c r="I23" s="78">
        <f>((H23*12/365)/E23/12)</f>
        <v>0.1986602763298124</v>
      </c>
      <c r="J23" s="13">
        <v>110.33251605781766</v>
      </c>
      <c r="K23" s="13">
        <v>0.22500000000000001</v>
      </c>
      <c r="L23" s="13">
        <v>1684.8</v>
      </c>
      <c r="M23" s="13">
        <v>241.6206587254903</v>
      </c>
      <c r="N23" s="14">
        <v>2661.6099999999979</v>
      </c>
      <c r="O23" s="14">
        <v>1050.8899999999999</v>
      </c>
      <c r="P23" s="28">
        <f>O23/N23</f>
        <v>0.39483245103527592</v>
      </c>
      <c r="Q23" s="77">
        <f>J23*P23*N23</f>
        <v>115947.33779999999</v>
      </c>
      <c r="R23" s="78">
        <f>((Q23*12/365)/N23/12)</f>
        <v>0.11935029518903312</v>
      </c>
      <c r="S23" s="13">
        <v>221.03768210698118</v>
      </c>
      <c r="T23" s="13">
        <v>0.375</v>
      </c>
      <c r="U23" s="13">
        <v>2246.4</v>
      </c>
      <c r="V23" s="13">
        <v>355.3450628323688</v>
      </c>
      <c r="W23" s="14">
        <v>2661.6099999999979</v>
      </c>
      <c r="X23" s="14">
        <v>514.66999999999985</v>
      </c>
      <c r="Y23" s="28">
        <f>X23/W23</f>
        <v>0.19336792392574428</v>
      </c>
      <c r="Z23" s="77">
        <f>S23*Y23*W23</f>
        <v>113761.46384999996</v>
      </c>
      <c r="AA23" s="78">
        <f>((Z23*12/365)/W23/12)</f>
        <v>0.11710026766680981</v>
      </c>
      <c r="AH23" s="68"/>
    </row>
    <row r="24" spans="1:86" x14ac:dyDescent="0.2">
      <c r="AH24" s="68"/>
    </row>
    <row r="28" spans="1:86" ht="15.75" customHeight="1" x14ac:dyDescent="0.2">
      <c r="A28" s="2" t="s">
        <v>3</v>
      </c>
      <c r="B28" s="25" t="s">
        <v>158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68"/>
    </row>
    <row r="29" spans="1:86" ht="15" customHeight="1" x14ac:dyDescent="0.2">
      <c r="A29" s="3"/>
      <c r="B29" s="25" t="s"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/>
      <c r="T29" s="25" t="s">
        <v>182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/>
      <c r="AL29" s="25" t="s">
        <v>129</v>
      </c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5" t="s">
        <v>140</v>
      </c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7"/>
      <c r="BP29" s="25" t="s">
        <v>1</v>
      </c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7"/>
      <c r="CH29" s="68"/>
    </row>
    <row r="30" spans="1:86" ht="15" customHeight="1" x14ac:dyDescent="0.2">
      <c r="A30" s="3"/>
      <c r="B30" s="25" t="s">
        <v>170</v>
      </c>
      <c r="C30" s="26"/>
      <c r="D30" s="26"/>
      <c r="E30" s="26"/>
      <c r="F30" s="26"/>
      <c r="G30" s="27"/>
      <c r="H30" s="25" t="s">
        <v>171</v>
      </c>
      <c r="I30" s="26"/>
      <c r="J30" s="26"/>
      <c r="K30" s="26"/>
      <c r="L30" s="26"/>
      <c r="M30" s="27"/>
      <c r="N30" s="25" t="s">
        <v>172</v>
      </c>
      <c r="O30" s="26"/>
      <c r="P30" s="26"/>
      <c r="Q30" s="26"/>
      <c r="R30" s="26"/>
      <c r="S30" s="27"/>
      <c r="T30" s="25" t="s">
        <v>170</v>
      </c>
      <c r="U30" s="26"/>
      <c r="V30" s="26"/>
      <c r="W30" s="26"/>
      <c r="X30" s="26"/>
      <c r="Y30" s="27"/>
      <c r="Z30" s="25" t="s">
        <v>171</v>
      </c>
      <c r="AA30" s="26"/>
      <c r="AB30" s="26"/>
      <c r="AC30" s="26"/>
      <c r="AD30" s="26"/>
      <c r="AE30" s="27"/>
      <c r="AF30" s="25" t="s">
        <v>172</v>
      </c>
      <c r="AG30" s="26"/>
      <c r="AH30" s="26"/>
      <c r="AI30" s="26"/>
      <c r="AJ30" s="26"/>
      <c r="AK30" s="27"/>
      <c r="AL30" s="25" t="s">
        <v>170</v>
      </c>
      <c r="AM30" s="26"/>
      <c r="AN30" s="26"/>
      <c r="AO30" s="26"/>
      <c r="AP30" s="26"/>
      <c r="AQ30" s="27"/>
      <c r="AR30" s="25" t="s">
        <v>171</v>
      </c>
      <c r="AS30" s="26"/>
      <c r="AT30" s="26"/>
      <c r="AU30" s="26"/>
      <c r="AV30" s="26"/>
      <c r="AW30" s="27"/>
      <c r="AX30" s="25" t="s">
        <v>170</v>
      </c>
      <c r="AY30" s="26"/>
      <c r="AZ30" s="26"/>
      <c r="BA30" s="26"/>
      <c r="BB30" s="26"/>
      <c r="BC30" s="27"/>
      <c r="BD30" s="25" t="s">
        <v>171</v>
      </c>
      <c r="BE30" s="26"/>
      <c r="BF30" s="26"/>
      <c r="BG30" s="26"/>
      <c r="BH30" s="26"/>
      <c r="BI30" s="27"/>
      <c r="BJ30" s="25" t="s">
        <v>172</v>
      </c>
      <c r="BK30" s="26"/>
      <c r="BL30" s="26"/>
      <c r="BM30" s="26"/>
      <c r="BN30" s="26"/>
      <c r="BO30" s="27"/>
      <c r="BP30" s="25" t="s">
        <v>170</v>
      </c>
      <c r="BQ30" s="26"/>
      <c r="BR30" s="26"/>
      <c r="BS30" s="26"/>
      <c r="BT30" s="26"/>
      <c r="BU30" s="27"/>
      <c r="BV30" s="25" t="s">
        <v>171</v>
      </c>
      <c r="BW30" s="26"/>
      <c r="BX30" s="26"/>
      <c r="BY30" s="26"/>
      <c r="BZ30" s="26"/>
      <c r="CA30" s="27"/>
      <c r="CB30" s="25" t="s">
        <v>172</v>
      </c>
      <c r="CC30" s="26"/>
      <c r="CD30" s="26"/>
      <c r="CE30" s="26"/>
      <c r="CF30" s="26"/>
      <c r="CG30" s="27"/>
      <c r="CH30" s="68"/>
    </row>
    <row r="31" spans="1:86" ht="25.5" x14ac:dyDescent="0.2">
      <c r="A31" s="4"/>
      <c r="B31" s="1" t="s">
        <v>53</v>
      </c>
      <c r="C31" s="1" t="s">
        <v>54</v>
      </c>
      <c r="D31" s="1" t="s">
        <v>55</v>
      </c>
      <c r="E31" s="1" t="s">
        <v>56</v>
      </c>
      <c r="F31" s="1" t="s">
        <v>52</v>
      </c>
      <c r="G31" s="1" t="s">
        <v>57</v>
      </c>
      <c r="H31" s="1" t="s">
        <v>53</v>
      </c>
      <c r="I31" s="1" t="s">
        <v>54</v>
      </c>
      <c r="J31" s="1" t="s">
        <v>55</v>
      </c>
      <c r="K31" s="1" t="s">
        <v>56</v>
      </c>
      <c r="L31" s="1" t="s">
        <v>52</v>
      </c>
      <c r="M31" s="1" t="s">
        <v>57</v>
      </c>
      <c r="N31" s="1" t="s">
        <v>53</v>
      </c>
      <c r="O31" s="1" t="s">
        <v>54</v>
      </c>
      <c r="P31" s="1" t="s">
        <v>55</v>
      </c>
      <c r="Q31" s="1" t="s">
        <v>56</v>
      </c>
      <c r="R31" s="1" t="s">
        <v>52</v>
      </c>
      <c r="S31" s="1" t="s">
        <v>57</v>
      </c>
      <c r="T31" s="1" t="s">
        <v>53</v>
      </c>
      <c r="U31" s="1" t="s">
        <v>54</v>
      </c>
      <c r="V31" s="1" t="s">
        <v>55</v>
      </c>
      <c r="W31" s="1" t="s">
        <v>56</v>
      </c>
      <c r="X31" s="1" t="s">
        <v>52</v>
      </c>
      <c r="Y31" s="1" t="s">
        <v>57</v>
      </c>
      <c r="Z31" s="1" t="s">
        <v>53</v>
      </c>
      <c r="AA31" s="1" t="s">
        <v>54</v>
      </c>
      <c r="AB31" s="1" t="s">
        <v>55</v>
      </c>
      <c r="AC31" s="1" t="s">
        <v>56</v>
      </c>
      <c r="AD31" s="1" t="s">
        <v>52</v>
      </c>
      <c r="AE31" s="1" t="s">
        <v>57</v>
      </c>
      <c r="AF31" s="1" t="s">
        <v>53</v>
      </c>
      <c r="AG31" s="1" t="s">
        <v>54</v>
      </c>
      <c r="AH31" s="1" t="s">
        <v>55</v>
      </c>
      <c r="AI31" s="1" t="s">
        <v>56</v>
      </c>
      <c r="AJ31" s="1" t="s">
        <v>52</v>
      </c>
      <c r="AK31" s="1" t="s">
        <v>57</v>
      </c>
      <c r="AL31" s="1" t="s">
        <v>53</v>
      </c>
      <c r="AM31" s="1" t="s">
        <v>54</v>
      </c>
      <c r="AN31" s="1" t="s">
        <v>55</v>
      </c>
      <c r="AO31" s="1" t="s">
        <v>56</v>
      </c>
      <c r="AP31" s="1" t="s">
        <v>52</v>
      </c>
      <c r="AQ31" s="1" t="s">
        <v>57</v>
      </c>
      <c r="AR31" s="1" t="s">
        <v>53</v>
      </c>
      <c r="AS31" s="1" t="s">
        <v>54</v>
      </c>
      <c r="AT31" s="1" t="s">
        <v>55</v>
      </c>
      <c r="AU31" s="1" t="s">
        <v>56</v>
      </c>
      <c r="AV31" s="1" t="s">
        <v>52</v>
      </c>
      <c r="AW31" s="1" t="s">
        <v>57</v>
      </c>
      <c r="AX31" s="1" t="s">
        <v>53</v>
      </c>
      <c r="AY31" s="1" t="s">
        <v>54</v>
      </c>
      <c r="AZ31" s="1" t="s">
        <v>55</v>
      </c>
      <c r="BA31" s="1" t="s">
        <v>56</v>
      </c>
      <c r="BB31" s="1" t="s">
        <v>52</v>
      </c>
      <c r="BC31" s="1" t="s">
        <v>57</v>
      </c>
      <c r="BD31" s="1" t="s">
        <v>53</v>
      </c>
      <c r="BE31" s="1" t="s">
        <v>54</v>
      </c>
      <c r="BF31" s="1" t="s">
        <v>55</v>
      </c>
      <c r="BG31" s="1" t="s">
        <v>56</v>
      </c>
      <c r="BH31" s="1" t="s">
        <v>52</v>
      </c>
      <c r="BI31" s="1" t="s">
        <v>57</v>
      </c>
      <c r="BJ31" s="1" t="s">
        <v>53</v>
      </c>
      <c r="BK31" s="1" t="s">
        <v>54</v>
      </c>
      <c r="BL31" s="1" t="s">
        <v>55</v>
      </c>
      <c r="BM31" s="1" t="s">
        <v>56</v>
      </c>
      <c r="BN31" s="1" t="s">
        <v>52</v>
      </c>
      <c r="BO31" s="1" t="s">
        <v>57</v>
      </c>
      <c r="BP31" s="1" t="s">
        <v>53</v>
      </c>
      <c r="BQ31" s="1" t="s">
        <v>54</v>
      </c>
      <c r="BR31" s="1" t="s">
        <v>55</v>
      </c>
      <c r="BS31" s="1" t="s">
        <v>56</v>
      </c>
      <c r="BT31" s="1" t="s">
        <v>52</v>
      </c>
      <c r="BU31" s="1" t="s">
        <v>57</v>
      </c>
      <c r="BV31" s="1" t="s">
        <v>53</v>
      </c>
      <c r="BW31" s="1" t="s">
        <v>54</v>
      </c>
      <c r="BX31" s="1" t="s">
        <v>55</v>
      </c>
      <c r="BY31" s="1" t="s">
        <v>56</v>
      </c>
      <c r="BZ31" s="1" t="s">
        <v>52</v>
      </c>
      <c r="CA31" s="1" t="s">
        <v>57</v>
      </c>
      <c r="CB31" s="1" t="s">
        <v>53</v>
      </c>
      <c r="CC31" s="1" t="s">
        <v>54</v>
      </c>
      <c r="CD31" s="1" t="s">
        <v>55</v>
      </c>
      <c r="CE31" s="1" t="s">
        <v>56</v>
      </c>
      <c r="CF31" s="1" t="s">
        <v>52</v>
      </c>
      <c r="CG31" s="1" t="s">
        <v>57</v>
      </c>
      <c r="CH31" s="68"/>
    </row>
    <row r="32" spans="1:86" x14ac:dyDescent="0.2">
      <c r="A32" s="1" t="s">
        <v>4</v>
      </c>
      <c r="B32" s="13">
        <v>193.5</v>
      </c>
      <c r="C32" s="13">
        <v>27</v>
      </c>
      <c r="D32" s="13">
        <v>360</v>
      </c>
      <c r="E32" s="13">
        <v>170.30012410878669</v>
      </c>
      <c r="F32" s="14">
        <v>33.99</v>
      </c>
      <c r="G32" s="14">
        <v>22.66</v>
      </c>
      <c r="H32" s="13">
        <v>103.32000000000001</v>
      </c>
      <c r="I32" s="13">
        <v>2.4</v>
      </c>
      <c r="J32" s="13">
        <v>297</v>
      </c>
      <c r="K32" s="13">
        <v>139.05373148474027</v>
      </c>
      <c r="L32" s="14">
        <v>33.99</v>
      </c>
      <c r="M32" s="14">
        <v>33.99</v>
      </c>
      <c r="N32" s="13">
        <v>468.22500000000002</v>
      </c>
      <c r="O32" s="13">
        <v>252</v>
      </c>
      <c r="P32" s="13">
        <v>684.45</v>
      </c>
      <c r="Q32" s="13">
        <v>221.16002603857299</v>
      </c>
      <c r="R32" s="14">
        <v>33.99</v>
      </c>
      <c r="S32" s="14">
        <v>22.66</v>
      </c>
      <c r="T32" s="13"/>
      <c r="U32" s="13"/>
      <c r="V32" s="13"/>
      <c r="W32" s="13"/>
      <c r="X32" s="14">
        <v>0</v>
      </c>
      <c r="Y32" s="14">
        <v>0</v>
      </c>
      <c r="Z32" s="13"/>
      <c r="AA32" s="13"/>
      <c r="AB32" s="13"/>
      <c r="AC32" s="13"/>
      <c r="AD32" s="14">
        <v>0</v>
      </c>
      <c r="AE32" s="14">
        <v>0</v>
      </c>
      <c r="AF32" s="13"/>
      <c r="AG32" s="13"/>
      <c r="AH32" s="13"/>
      <c r="AI32" s="13"/>
      <c r="AJ32" s="14">
        <v>0</v>
      </c>
      <c r="AK32" s="14">
        <v>0</v>
      </c>
      <c r="AL32" s="13"/>
      <c r="AM32" s="13"/>
      <c r="AN32" s="13"/>
      <c r="AO32" s="13"/>
      <c r="AP32" s="14">
        <v>0</v>
      </c>
      <c r="AQ32" s="14">
        <v>0</v>
      </c>
      <c r="AR32" s="13"/>
      <c r="AS32" s="13"/>
      <c r="AT32" s="13"/>
      <c r="AU32" s="13"/>
      <c r="AV32" s="14">
        <v>0</v>
      </c>
      <c r="AW32" s="14">
        <v>0</v>
      </c>
      <c r="AX32" s="13"/>
      <c r="AY32" s="13"/>
      <c r="AZ32" s="13"/>
      <c r="BA32" s="13"/>
      <c r="BB32" s="14">
        <v>0</v>
      </c>
      <c r="BC32" s="14">
        <v>0</v>
      </c>
      <c r="BD32" s="13"/>
      <c r="BE32" s="13"/>
      <c r="BF32" s="13"/>
      <c r="BG32" s="13"/>
      <c r="BH32" s="14">
        <v>0</v>
      </c>
      <c r="BI32" s="14">
        <v>0</v>
      </c>
      <c r="BJ32" s="13"/>
      <c r="BK32" s="13"/>
      <c r="BL32" s="13"/>
      <c r="BM32" s="13"/>
      <c r="BN32" s="14">
        <v>0</v>
      </c>
      <c r="BO32" s="14">
        <v>0</v>
      </c>
      <c r="BP32" s="13">
        <v>252</v>
      </c>
      <c r="BQ32" s="13">
        <v>252</v>
      </c>
      <c r="BR32" s="13">
        <v>252</v>
      </c>
      <c r="BS32" s="13">
        <v>0</v>
      </c>
      <c r="BT32" s="14">
        <v>33.99</v>
      </c>
      <c r="BU32" s="14">
        <v>11.33</v>
      </c>
      <c r="BV32" s="13">
        <v>64.5</v>
      </c>
      <c r="BW32" s="13">
        <v>3</v>
      </c>
      <c r="BX32" s="13">
        <v>126</v>
      </c>
      <c r="BY32" s="13">
        <v>62.903649445587874</v>
      </c>
      <c r="BZ32" s="14">
        <v>33.99</v>
      </c>
      <c r="CA32" s="14">
        <v>22.66</v>
      </c>
      <c r="CB32" s="13"/>
      <c r="CC32" s="13"/>
      <c r="CD32" s="13"/>
      <c r="CE32" s="13"/>
      <c r="CF32" s="14">
        <v>33.99</v>
      </c>
      <c r="CG32" s="14">
        <v>0</v>
      </c>
      <c r="CH32" s="68"/>
    </row>
    <row r="33" spans="1:86" x14ac:dyDescent="0.2">
      <c r="A33" s="1" t="s">
        <v>181</v>
      </c>
      <c r="B33" s="13"/>
      <c r="C33" s="13"/>
      <c r="D33" s="13"/>
      <c r="E33" s="13"/>
      <c r="F33" s="14">
        <v>0</v>
      </c>
      <c r="G33" s="14">
        <v>0</v>
      </c>
      <c r="H33" s="13"/>
      <c r="I33" s="13"/>
      <c r="J33" s="13"/>
      <c r="K33" s="13"/>
      <c r="L33" s="14">
        <v>0</v>
      </c>
      <c r="M33" s="14">
        <v>0</v>
      </c>
      <c r="N33" s="13"/>
      <c r="O33" s="13"/>
      <c r="P33" s="13"/>
      <c r="Q33" s="13"/>
      <c r="R33" s="14">
        <v>0</v>
      </c>
      <c r="S33" s="14">
        <v>0</v>
      </c>
      <c r="T33" s="13">
        <v>3564</v>
      </c>
      <c r="U33" s="13">
        <v>3564</v>
      </c>
      <c r="V33" s="13">
        <v>3564</v>
      </c>
      <c r="W33" s="13">
        <v>0</v>
      </c>
      <c r="X33" s="14">
        <v>51.81</v>
      </c>
      <c r="Y33" s="14">
        <v>17.27</v>
      </c>
      <c r="Z33" s="13">
        <v>31.5</v>
      </c>
      <c r="AA33" s="13">
        <v>31.5</v>
      </c>
      <c r="AB33" s="13">
        <v>31.5</v>
      </c>
      <c r="AC33" s="13">
        <v>0</v>
      </c>
      <c r="AD33" s="14">
        <v>51.81</v>
      </c>
      <c r="AE33" s="14">
        <v>17.27</v>
      </c>
      <c r="AF33" s="13">
        <v>69.12</v>
      </c>
      <c r="AG33" s="13">
        <v>69.12</v>
      </c>
      <c r="AH33" s="13">
        <v>69.12</v>
      </c>
      <c r="AI33" s="13">
        <v>0</v>
      </c>
      <c r="AJ33" s="14">
        <v>51.81</v>
      </c>
      <c r="AK33" s="14">
        <v>17.27</v>
      </c>
      <c r="AL33" s="13"/>
      <c r="AM33" s="13"/>
      <c r="AN33" s="13"/>
      <c r="AO33" s="13"/>
      <c r="AP33" s="14">
        <v>0</v>
      </c>
      <c r="AQ33" s="14">
        <v>0</v>
      </c>
      <c r="AR33" s="13"/>
      <c r="AS33" s="13"/>
      <c r="AT33" s="13"/>
      <c r="AU33" s="13"/>
      <c r="AV33" s="14">
        <v>0</v>
      </c>
      <c r="AW33" s="14">
        <v>0</v>
      </c>
      <c r="AX33" s="13"/>
      <c r="AY33" s="13"/>
      <c r="AZ33" s="13"/>
      <c r="BA33" s="13"/>
      <c r="BB33" s="14">
        <v>0</v>
      </c>
      <c r="BC33" s="14">
        <v>0</v>
      </c>
      <c r="BD33" s="13"/>
      <c r="BE33" s="13"/>
      <c r="BF33" s="13"/>
      <c r="BG33" s="13"/>
      <c r="BH33" s="14">
        <v>0</v>
      </c>
      <c r="BI33" s="14">
        <v>0</v>
      </c>
      <c r="BJ33" s="13"/>
      <c r="BK33" s="13"/>
      <c r="BL33" s="13"/>
      <c r="BM33" s="13"/>
      <c r="BN33" s="14">
        <v>0</v>
      </c>
      <c r="BO33" s="14">
        <v>0</v>
      </c>
      <c r="BP33" s="13">
        <v>77.128124999999997</v>
      </c>
      <c r="BQ33" s="13">
        <v>0.45</v>
      </c>
      <c r="BR33" s="13">
        <v>310.5</v>
      </c>
      <c r="BS33" s="13">
        <v>95.701989921774953</v>
      </c>
      <c r="BT33" s="14">
        <v>328.13</v>
      </c>
      <c r="BU33" s="14">
        <v>276.32000000000005</v>
      </c>
      <c r="BV33" s="13">
        <v>9.0060000000000002</v>
      </c>
      <c r="BW33" s="13">
        <v>1.2</v>
      </c>
      <c r="BX33" s="13">
        <v>28.98</v>
      </c>
      <c r="BY33" s="13">
        <v>10.484587692374275</v>
      </c>
      <c r="BZ33" s="14">
        <v>328.13</v>
      </c>
      <c r="CA33" s="14">
        <v>86.35</v>
      </c>
      <c r="CB33" s="13"/>
      <c r="CC33" s="13"/>
      <c r="CD33" s="13"/>
      <c r="CE33" s="13"/>
      <c r="CF33" s="14">
        <v>328.13</v>
      </c>
      <c r="CG33" s="14">
        <v>0</v>
      </c>
      <c r="CH33" s="68"/>
    </row>
    <row r="34" spans="1:86" x14ac:dyDescent="0.2">
      <c r="A34" s="1" t="s">
        <v>6</v>
      </c>
      <c r="B34" s="13"/>
      <c r="C34" s="13"/>
      <c r="D34" s="13"/>
      <c r="E34" s="13"/>
      <c r="F34" s="14">
        <v>0</v>
      </c>
      <c r="G34" s="14">
        <v>0</v>
      </c>
      <c r="H34" s="13"/>
      <c r="I34" s="13"/>
      <c r="J34" s="13"/>
      <c r="K34" s="13"/>
      <c r="L34" s="14">
        <v>0</v>
      </c>
      <c r="M34" s="14">
        <v>0</v>
      </c>
      <c r="N34" s="13"/>
      <c r="O34" s="13"/>
      <c r="P34" s="13"/>
      <c r="Q34" s="13"/>
      <c r="R34" s="14">
        <v>0</v>
      </c>
      <c r="S34" s="14">
        <v>0</v>
      </c>
      <c r="T34" s="13">
        <v>207</v>
      </c>
      <c r="U34" s="13">
        <v>24</v>
      </c>
      <c r="V34" s="13">
        <v>390</v>
      </c>
      <c r="W34" s="13">
        <v>186.07584566241545</v>
      </c>
      <c r="X34" s="14">
        <v>45.75</v>
      </c>
      <c r="Y34" s="14">
        <v>30.5</v>
      </c>
      <c r="Z34" s="13">
        <v>675</v>
      </c>
      <c r="AA34" s="13">
        <v>675</v>
      </c>
      <c r="AB34" s="13">
        <v>675</v>
      </c>
      <c r="AC34" s="13">
        <v>0</v>
      </c>
      <c r="AD34" s="14">
        <v>45.75</v>
      </c>
      <c r="AE34" s="14">
        <v>15.25</v>
      </c>
      <c r="AF34" s="13"/>
      <c r="AG34" s="13"/>
      <c r="AH34" s="13"/>
      <c r="AI34" s="13"/>
      <c r="AJ34" s="14">
        <v>45.75</v>
      </c>
      <c r="AK34" s="14">
        <v>0</v>
      </c>
      <c r="AL34" s="13"/>
      <c r="AM34" s="13"/>
      <c r="AN34" s="13"/>
      <c r="AO34" s="13"/>
      <c r="AP34" s="14">
        <v>0</v>
      </c>
      <c r="AQ34" s="14">
        <v>0</v>
      </c>
      <c r="AR34" s="13"/>
      <c r="AS34" s="13"/>
      <c r="AT34" s="13"/>
      <c r="AU34" s="13"/>
      <c r="AV34" s="14">
        <v>0</v>
      </c>
      <c r="AW34" s="14">
        <v>0</v>
      </c>
      <c r="AX34" s="13"/>
      <c r="AY34" s="13"/>
      <c r="AZ34" s="13"/>
      <c r="BA34" s="13"/>
      <c r="BB34" s="14">
        <v>0</v>
      </c>
      <c r="BC34" s="14">
        <v>0</v>
      </c>
      <c r="BD34" s="13"/>
      <c r="BE34" s="13"/>
      <c r="BF34" s="13"/>
      <c r="BG34" s="13"/>
      <c r="BH34" s="14">
        <v>0</v>
      </c>
      <c r="BI34" s="14">
        <v>0</v>
      </c>
      <c r="BJ34" s="13"/>
      <c r="BK34" s="13"/>
      <c r="BL34" s="13"/>
      <c r="BM34" s="13"/>
      <c r="BN34" s="14">
        <v>0</v>
      </c>
      <c r="BO34" s="14">
        <v>0</v>
      </c>
      <c r="BP34" s="13">
        <v>15.799999999999999</v>
      </c>
      <c r="BQ34" s="13">
        <v>3.6</v>
      </c>
      <c r="BR34" s="13">
        <v>37.799999999999997</v>
      </c>
      <c r="BS34" s="13">
        <v>15.760370355515658</v>
      </c>
      <c r="BT34" s="14">
        <v>76.25</v>
      </c>
      <c r="BU34" s="14">
        <v>45.75</v>
      </c>
      <c r="BV34" s="13">
        <v>29.3</v>
      </c>
      <c r="BW34" s="13">
        <v>6</v>
      </c>
      <c r="BX34" s="13">
        <v>67.5</v>
      </c>
      <c r="BY34" s="13">
        <v>27.530839995139793</v>
      </c>
      <c r="BZ34" s="14">
        <v>76.25</v>
      </c>
      <c r="CA34" s="14">
        <v>45.75</v>
      </c>
      <c r="CB34" s="13">
        <v>192</v>
      </c>
      <c r="CC34" s="13">
        <v>192</v>
      </c>
      <c r="CD34" s="13">
        <v>192</v>
      </c>
      <c r="CE34" s="13">
        <v>0</v>
      </c>
      <c r="CF34" s="14">
        <v>76.25</v>
      </c>
      <c r="CG34" s="14">
        <v>15.25</v>
      </c>
      <c r="CH34" s="68"/>
    </row>
    <row r="35" spans="1:86" x14ac:dyDescent="0.2">
      <c r="A35" s="1" t="s">
        <v>7</v>
      </c>
      <c r="B35" s="13">
        <v>44.362227866473148</v>
      </c>
      <c r="C35" s="13">
        <v>11.7</v>
      </c>
      <c r="D35" s="13">
        <v>144</v>
      </c>
      <c r="E35" s="13">
        <v>55.06513558195973</v>
      </c>
      <c r="F35" s="14">
        <v>107.44000000000001</v>
      </c>
      <c r="G35" s="14">
        <v>55.120000000000005</v>
      </c>
      <c r="H35" s="13">
        <v>109.98144286018301</v>
      </c>
      <c r="I35" s="13">
        <v>5.76</v>
      </c>
      <c r="J35" s="13">
        <v>210</v>
      </c>
      <c r="K35" s="13">
        <v>89.67201488234106</v>
      </c>
      <c r="L35" s="14">
        <v>107.44000000000001</v>
      </c>
      <c r="M35" s="14">
        <v>46.989999999999995</v>
      </c>
      <c r="N35" s="13">
        <v>355.68808257075978</v>
      </c>
      <c r="O35" s="13">
        <v>166.5</v>
      </c>
      <c r="P35" s="13">
        <v>675</v>
      </c>
      <c r="Q35" s="13">
        <v>220.8474777114954</v>
      </c>
      <c r="R35" s="14">
        <v>107.44000000000001</v>
      </c>
      <c r="S35" s="14">
        <v>46.989999999999995</v>
      </c>
      <c r="T35" s="13">
        <v>26.627739726027396</v>
      </c>
      <c r="U35" s="13">
        <v>0.9</v>
      </c>
      <c r="V35" s="13">
        <v>54</v>
      </c>
      <c r="W35" s="13">
        <v>21.608774933290192</v>
      </c>
      <c r="X35" s="14">
        <v>59.349999999999994</v>
      </c>
      <c r="Y35" s="14">
        <v>43.8</v>
      </c>
      <c r="Z35" s="13">
        <v>1.38</v>
      </c>
      <c r="AA35" s="13">
        <v>1.38</v>
      </c>
      <c r="AB35" s="13">
        <v>1.38</v>
      </c>
      <c r="AC35" s="13">
        <v>0</v>
      </c>
      <c r="AD35" s="14">
        <v>59.349999999999994</v>
      </c>
      <c r="AE35" s="14">
        <v>15.55</v>
      </c>
      <c r="AF35" s="13">
        <v>1.17</v>
      </c>
      <c r="AG35" s="13">
        <v>1.17</v>
      </c>
      <c r="AH35" s="13">
        <v>1.17</v>
      </c>
      <c r="AI35" s="13">
        <v>0</v>
      </c>
      <c r="AJ35" s="14">
        <v>59.349999999999994</v>
      </c>
      <c r="AK35" s="14">
        <v>15.55</v>
      </c>
      <c r="AL35" s="13">
        <v>306</v>
      </c>
      <c r="AM35" s="13">
        <v>306</v>
      </c>
      <c r="AN35" s="13">
        <v>306</v>
      </c>
      <c r="AO35" s="13">
        <v>0</v>
      </c>
      <c r="AP35" s="14">
        <v>30.41</v>
      </c>
      <c r="AQ35" s="14">
        <v>14.86</v>
      </c>
      <c r="AR35" s="13">
        <v>55.58963498849063</v>
      </c>
      <c r="AS35" s="13">
        <v>8.2799999999999994</v>
      </c>
      <c r="AT35" s="13">
        <v>100.8</v>
      </c>
      <c r="AU35" s="13">
        <v>47.02778273996352</v>
      </c>
      <c r="AV35" s="14">
        <v>30.41</v>
      </c>
      <c r="AW35" s="14">
        <v>30.41</v>
      </c>
      <c r="AX35" s="13"/>
      <c r="AY35" s="13"/>
      <c r="AZ35" s="13"/>
      <c r="BA35" s="13"/>
      <c r="BB35" s="14">
        <v>0</v>
      </c>
      <c r="BC35" s="14">
        <v>0</v>
      </c>
      <c r="BD35" s="13"/>
      <c r="BE35" s="13"/>
      <c r="BF35" s="13"/>
      <c r="BG35" s="13"/>
      <c r="BH35" s="14">
        <v>0</v>
      </c>
      <c r="BI35" s="14">
        <v>0</v>
      </c>
      <c r="BJ35" s="13"/>
      <c r="BK35" s="13"/>
      <c r="BL35" s="13"/>
      <c r="BM35" s="13"/>
      <c r="BN35" s="14">
        <v>0</v>
      </c>
      <c r="BO35" s="14">
        <v>0</v>
      </c>
      <c r="BP35" s="13">
        <v>62.645807906606521</v>
      </c>
      <c r="BQ35" s="13">
        <v>0.6</v>
      </c>
      <c r="BR35" s="13">
        <v>540</v>
      </c>
      <c r="BS35" s="13">
        <v>127.88898016641318</v>
      </c>
      <c r="BT35" s="14">
        <v>318.06000000000006</v>
      </c>
      <c r="BU35" s="14">
        <v>226.13999999999996</v>
      </c>
      <c r="BV35" s="13">
        <v>25.673101382488479</v>
      </c>
      <c r="BW35" s="13">
        <v>0.75</v>
      </c>
      <c r="BX35" s="13">
        <v>72</v>
      </c>
      <c r="BY35" s="13">
        <v>29.218244001385671</v>
      </c>
      <c r="BZ35" s="14">
        <v>318.06000000000006</v>
      </c>
      <c r="CA35" s="14">
        <v>108.5</v>
      </c>
      <c r="CB35" s="13">
        <v>166.48272313477142</v>
      </c>
      <c r="CC35" s="13">
        <v>5.4</v>
      </c>
      <c r="CD35" s="13">
        <v>411.84</v>
      </c>
      <c r="CE35" s="13">
        <v>168.95233001240965</v>
      </c>
      <c r="CF35" s="14">
        <v>318.06000000000006</v>
      </c>
      <c r="CG35" s="14">
        <v>50.53</v>
      </c>
      <c r="CH35" s="68"/>
    </row>
    <row r="36" spans="1:86" x14ac:dyDescent="0.2">
      <c r="A36" s="1" t="s">
        <v>8</v>
      </c>
      <c r="B36" s="13">
        <v>120</v>
      </c>
      <c r="C36" s="13">
        <v>120</v>
      </c>
      <c r="D36" s="13">
        <v>120</v>
      </c>
      <c r="E36" s="13">
        <v>0</v>
      </c>
      <c r="F36" s="14">
        <v>42.25</v>
      </c>
      <c r="G36" s="14">
        <v>9.5</v>
      </c>
      <c r="H36" s="13">
        <v>639</v>
      </c>
      <c r="I36" s="13">
        <v>18</v>
      </c>
      <c r="J36" s="13">
        <v>1260</v>
      </c>
      <c r="K36" s="13">
        <v>638.01684930728902</v>
      </c>
      <c r="L36" s="14">
        <v>42.25</v>
      </c>
      <c r="M36" s="14">
        <v>19</v>
      </c>
      <c r="N36" s="13">
        <v>252.8516129032258</v>
      </c>
      <c r="O36" s="13">
        <v>7.2</v>
      </c>
      <c r="P36" s="13">
        <v>608.4</v>
      </c>
      <c r="Q36" s="13">
        <v>302.10341692829877</v>
      </c>
      <c r="R36" s="14">
        <v>42.25</v>
      </c>
      <c r="S36" s="14">
        <v>23.25</v>
      </c>
      <c r="T36" s="13"/>
      <c r="U36" s="13"/>
      <c r="V36" s="13"/>
      <c r="W36" s="13"/>
      <c r="X36" s="14">
        <v>23.25</v>
      </c>
      <c r="Y36" s="14">
        <v>0</v>
      </c>
      <c r="Z36" s="13"/>
      <c r="AA36" s="13"/>
      <c r="AB36" s="13"/>
      <c r="AC36" s="13"/>
      <c r="AD36" s="14">
        <v>23.25</v>
      </c>
      <c r="AE36" s="14">
        <v>0</v>
      </c>
      <c r="AF36" s="13"/>
      <c r="AG36" s="13"/>
      <c r="AH36" s="13"/>
      <c r="AI36" s="13"/>
      <c r="AJ36" s="14">
        <v>23.25</v>
      </c>
      <c r="AK36" s="14">
        <v>0</v>
      </c>
      <c r="AL36" s="13"/>
      <c r="AM36" s="13"/>
      <c r="AN36" s="13"/>
      <c r="AO36" s="13"/>
      <c r="AP36" s="14">
        <v>0</v>
      </c>
      <c r="AQ36" s="14">
        <v>0</v>
      </c>
      <c r="AR36" s="13"/>
      <c r="AS36" s="13"/>
      <c r="AT36" s="13"/>
      <c r="AU36" s="13"/>
      <c r="AV36" s="14">
        <v>0</v>
      </c>
      <c r="AW36" s="14">
        <v>0</v>
      </c>
      <c r="AX36" s="13"/>
      <c r="AY36" s="13"/>
      <c r="AZ36" s="13"/>
      <c r="BA36" s="13"/>
      <c r="BB36" s="14">
        <v>0</v>
      </c>
      <c r="BC36" s="14">
        <v>0</v>
      </c>
      <c r="BD36" s="13"/>
      <c r="BE36" s="13"/>
      <c r="BF36" s="13"/>
      <c r="BG36" s="13"/>
      <c r="BH36" s="14">
        <v>0</v>
      </c>
      <c r="BI36" s="14">
        <v>0</v>
      </c>
      <c r="BJ36" s="13"/>
      <c r="BK36" s="13"/>
      <c r="BL36" s="13"/>
      <c r="BM36" s="13"/>
      <c r="BN36" s="14">
        <v>0</v>
      </c>
      <c r="BO36" s="14">
        <v>0</v>
      </c>
      <c r="BP36" s="13">
        <v>4.95</v>
      </c>
      <c r="BQ36" s="13">
        <v>2.4</v>
      </c>
      <c r="BR36" s="13">
        <v>7.5</v>
      </c>
      <c r="BS36" s="13">
        <v>2.6198759512618151</v>
      </c>
      <c r="BT36" s="14">
        <v>47.5</v>
      </c>
      <c r="BU36" s="14">
        <v>19</v>
      </c>
      <c r="BV36" s="13">
        <v>3</v>
      </c>
      <c r="BW36" s="13">
        <v>3</v>
      </c>
      <c r="BX36" s="13">
        <v>3</v>
      </c>
      <c r="BY36" s="13">
        <v>0</v>
      </c>
      <c r="BZ36" s="14">
        <v>47.5</v>
      </c>
      <c r="CA36" s="14">
        <v>9.5</v>
      </c>
      <c r="CB36" s="13"/>
      <c r="CC36" s="13"/>
      <c r="CD36" s="13"/>
      <c r="CE36" s="13"/>
      <c r="CF36" s="14">
        <v>47.5</v>
      </c>
      <c r="CG36" s="14">
        <v>0</v>
      </c>
      <c r="CH36" s="68"/>
    </row>
    <row r="37" spans="1:86" x14ac:dyDescent="0.2">
      <c r="A37" s="1" t="s">
        <v>9</v>
      </c>
      <c r="B37" s="13">
        <v>360</v>
      </c>
      <c r="C37" s="13">
        <v>360</v>
      </c>
      <c r="D37" s="13">
        <v>360</v>
      </c>
      <c r="E37" s="13">
        <v>0</v>
      </c>
      <c r="F37" s="14">
        <v>32.130000000000003</v>
      </c>
      <c r="G37" s="14">
        <v>10.71</v>
      </c>
      <c r="H37" s="13">
        <v>1152</v>
      </c>
      <c r="I37" s="13">
        <v>1152</v>
      </c>
      <c r="J37" s="13">
        <v>1152</v>
      </c>
      <c r="K37" s="13">
        <v>0</v>
      </c>
      <c r="L37" s="14">
        <v>32.130000000000003</v>
      </c>
      <c r="M37" s="14">
        <v>10.71</v>
      </c>
      <c r="N37" s="13"/>
      <c r="O37" s="13"/>
      <c r="P37" s="13"/>
      <c r="Q37" s="13"/>
      <c r="R37" s="14">
        <v>32.130000000000003</v>
      </c>
      <c r="S37" s="14">
        <v>0</v>
      </c>
      <c r="T37" s="13">
        <v>42.019855748833265</v>
      </c>
      <c r="U37" s="13">
        <v>14.4</v>
      </c>
      <c r="V37" s="13">
        <v>63</v>
      </c>
      <c r="W37" s="13">
        <v>14.987692422466543</v>
      </c>
      <c r="X37" s="14">
        <v>145.71</v>
      </c>
      <c r="Y37" s="14">
        <v>70.710000000000008</v>
      </c>
      <c r="Z37" s="13">
        <v>37.823999999999998</v>
      </c>
      <c r="AA37" s="13">
        <v>12</v>
      </c>
      <c r="AB37" s="13">
        <v>108</v>
      </c>
      <c r="AC37" s="13">
        <v>36.307636900482755</v>
      </c>
      <c r="AD37" s="14">
        <v>145.71</v>
      </c>
      <c r="AE37" s="14">
        <v>75</v>
      </c>
      <c r="AF37" s="13">
        <v>299.19</v>
      </c>
      <c r="AG37" s="13">
        <v>73.5</v>
      </c>
      <c r="AH37" s="13">
        <v>524.88</v>
      </c>
      <c r="AI37" s="13">
        <v>229.54822819827103</v>
      </c>
      <c r="AJ37" s="14">
        <v>145.71</v>
      </c>
      <c r="AK37" s="14">
        <v>30</v>
      </c>
      <c r="AL37" s="13"/>
      <c r="AM37" s="13"/>
      <c r="AN37" s="13"/>
      <c r="AO37" s="13"/>
      <c r="AP37" s="14">
        <v>0</v>
      </c>
      <c r="AQ37" s="14">
        <v>0</v>
      </c>
      <c r="AR37" s="13"/>
      <c r="AS37" s="13"/>
      <c r="AT37" s="13"/>
      <c r="AU37" s="13"/>
      <c r="AV37" s="14">
        <v>0</v>
      </c>
      <c r="AW37" s="14">
        <v>0</v>
      </c>
      <c r="AX37" s="13">
        <v>102.6</v>
      </c>
      <c r="AY37" s="13">
        <v>102.6</v>
      </c>
      <c r="AZ37" s="13">
        <v>102.6</v>
      </c>
      <c r="BA37" s="13">
        <v>0</v>
      </c>
      <c r="BB37" s="14">
        <v>15</v>
      </c>
      <c r="BC37" s="14">
        <v>15</v>
      </c>
      <c r="BD37" s="13">
        <v>39.6</v>
      </c>
      <c r="BE37" s="13">
        <v>39.6</v>
      </c>
      <c r="BF37" s="13">
        <v>39.6</v>
      </c>
      <c r="BG37" s="13">
        <v>0</v>
      </c>
      <c r="BH37" s="14">
        <v>15</v>
      </c>
      <c r="BI37" s="14">
        <v>15</v>
      </c>
      <c r="BJ37" s="13">
        <v>42.12</v>
      </c>
      <c r="BK37" s="13">
        <v>42.12</v>
      </c>
      <c r="BL37" s="13">
        <v>42.12</v>
      </c>
      <c r="BM37" s="13">
        <v>0</v>
      </c>
      <c r="BN37" s="14">
        <v>15</v>
      </c>
      <c r="BO37" s="14">
        <v>15</v>
      </c>
      <c r="BP37" s="13">
        <v>16.757194145263739</v>
      </c>
      <c r="BQ37" s="13">
        <v>5</v>
      </c>
      <c r="BR37" s="13">
        <v>36</v>
      </c>
      <c r="BS37" s="13">
        <v>9.950391001425773</v>
      </c>
      <c r="BT37" s="14">
        <v>108.63000000000002</v>
      </c>
      <c r="BU37" s="14">
        <v>108.63000000000002</v>
      </c>
      <c r="BV37" s="13">
        <v>48.695961227786754</v>
      </c>
      <c r="BW37" s="13">
        <v>1.2</v>
      </c>
      <c r="BX37" s="13">
        <v>96</v>
      </c>
      <c r="BY37" s="13">
        <v>36.942575887475762</v>
      </c>
      <c r="BZ37" s="14">
        <v>108.63000000000002</v>
      </c>
      <c r="CA37" s="14">
        <v>55.71</v>
      </c>
      <c r="CB37" s="13">
        <v>0.375</v>
      </c>
      <c r="CC37" s="13">
        <v>0.375</v>
      </c>
      <c r="CD37" s="13">
        <v>0.375</v>
      </c>
      <c r="CE37" s="13">
        <v>0</v>
      </c>
      <c r="CF37" s="14">
        <v>108.63000000000002</v>
      </c>
      <c r="CG37" s="14">
        <v>10.71</v>
      </c>
      <c r="CH37" s="68"/>
    </row>
    <row r="38" spans="1:86" x14ac:dyDescent="0.2">
      <c r="A38" s="1" t="s">
        <v>10</v>
      </c>
      <c r="B38" s="13"/>
      <c r="C38" s="13"/>
      <c r="D38" s="13"/>
      <c r="E38" s="13"/>
      <c r="F38" s="14">
        <v>16.66</v>
      </c>
      <c r="G38" s="14">
        <v>0</v>
      </c>
      <c r="H38" s="13">
        <v>607.5</v>
      </c>
      <c r="I38" s="13">
        <v>415.8</v>
      </c>
      <c r="J38" s="13">
        <v>799.2</v>
      </c>
      <c r="K38" s="13">
        <v>197.72597809542657</v>
      </c>
      <c r="L38" s="14">
        <v>16.66</v>
      </c>
      <c r="M38" s="14">
        <v>16.66</v>
      </c>
      <c r="N38" s="13">
        <v>576</v>
      </c>
      <c r="O38" s="13">
        <v>576</v>
      </c>
      <c r="P38" s="13">
        <v>576</v>
      </c>
      <c r="Q38" s="13">
        <v>0</v>
      </c>
      <c r="R38" s="14">
        <v>16.66</v>
      </c>
      <c r="S38" s="14">
        <v>8.33</v>
      </c>
      <c r="T38" s="13"/>
      <c r="U38" s="13"/>
      <c r="V38" s="13"/>
      <c r="W38" s="13"/>
      <c r="X38" s="14">
        <v>0</v>
      </c>
      <c r="Y38" s="14">
        <v>0</v>
      </c>
      <c r="Z38" s="13"/>
      <c r="AA38" s="13"/>
      <c r="AB38" s="13"/>
      <c r="AC38" s="13"/>
      <c r="AD38" s="14">
        <v>0</v>
      </c>
      <c r="AE38" s="14">
        <v>0</v>
      </c>
      <c r="AF38" s="13"/>
      <c r="AG38" s="13"/>
      <c r="AH38" s="13"/>
      <c r="AI38" s="13"/>
      <c r="AJ38" s="14">
        <v>0</v>
      </c>
      <c r="AK38" s="14">
        <v>0</v>
      </c>
      <c r="AL38" s="13"/>
      <c r="AM38" s="13"/>
      <c r="AN38" s="13"/>
      <c r="AO38" s="13"/>
      <c r="AP38" s="14">
        <v>0</v>
      </c>
      <c r="AQ38" s="14">
        <v>0</v>
      </c>
      <c r="AR38" s="13"/>
      <c r="AS38" s="13"/>
      <c r="AT38" s="13"/>
      <c r="AU38" s="13"/>
      <c r="AV38" s="14">
        <v>0</v>
      </c>
      <c r="AW38" s="14">
        <v>0</v>
      </c>
      <c r="AX38" s="13"/>
      <c r="AY38" s="13"/>
      <c r="AZ38" s="13"/>
      <c r="BA38" s="13"/>
      <c r="BB38" s="14">
        <v>0</v>
      </c>
      <c r="BC38" s="14">
        <v>0</v>
      </c>
      <c r="BD38" s="13"/>
      <c r="BE38" s="13"/>
      <c r="BF38" s="13"/>
      <c r="BG38" s="13"/>
      <c r="BH38" s="14">
        <v>0</v>
      </c>
      <c r="BI38" s="14">
        <v>0</v>
      </c>
      <c r="BJ38" s="13"/>
      <c r="BK38" s="13"/>
      <c r="BL38" s="13"/>
      <c r="BM38" s="13"/>
      <c r="BN38" s="14">
        <v>0</v>
      </c>
      <c r="BO38" s="14">
        <v>0</v>
      </c>
      <c r="BP38" s="13">
        <v>2.7</v>
      </c>
      <c r="BQ38" s="13">
        <v>2.7</v>
      </c>
      <c r="BR38" s="13">
        <v>2.7</v>
      </c>
      <c r="BS38" s="13">
        <v>0</v>
      </c>
      <c r="BT38" s="14">
        <v>8.33</v>
      </c>
      <c r="BU38" s="14">
        <v>8.33</v>
      </c>
      <c r="BV38" s="13">
        <v>1.8</v>
      </c>
      <c r="BW38" s="13">
        <v>1.8</v>
      </c>
      <c r="BX38" s="13">
        <v>1.8</v>
      </c>
      <c r="BY38" s="13">
        <v>0</v>
      </c>
      <c r="BZ38" s="14">
        <v>8.33</v>
      </c>
      <c r="CA38" s="14">
        <v>8.33</v>
      </c>
      <c r="CB38" s="13"/>
      <c r="CC38" s="13"/>
      <c r="CD38" s="13"/>
      <c r="CE38" s="13"/>
      <c r="CF38" s="14">
        <v>8.33</v>
      </c>
      <c r="CG38" s="14">
        <v>0</v>
      </c>
      <c r="CH38" s="68"/>
    </row>
    <row r="39" spans="1:86" x14ac:dyDescent="0.2">
      <c r="A39" s="1" t="s">
        <v>18</v>
      </c>
      <c r="B39" s="13">
        <v>49.661757719714963</v>
      </c>
      <c r="C39" s="13">
        <v>1.8</v>
      </c>
      <c r="D39" s="13">
        <v>126</v>
      </c>
      <c r="E39" s="13">
        <v>53.686415546769346</v>
      </c>
      <c r="F39" s="14">
        <v>52.35</v>
      </c>
      <c r="G39" s="14">
        <v>25.259999999999998</v>
      </c>
      <c r="H39" s="13">
        <v>24</v>
      </c>
      <c r="I39" s="13">
        <v>9.6</v>
      </c>
      <c r="J39" s="13">
        <v>38.4</v>
      </c>
      <c r="K39" s="13">
        <v>14.884331040846805</v>
      </c>
      <c r="L39" s="14">
        <v>52.35</v>
      </c>
      <c r="M39" s="14">
        <v>15.62</v>
      </c>
      <c r="N39" s="13">
        <v>89.9</v>
      </c>
      <c r="O39" s="13">
        <v>58.5</v>
      </c>
      <c r="P39" s="13">
        <v>150</v>
      </c>
      <c r="Q39" s="13">
        <v>43.448723294843198</v>
      </c>
      <c r="R39" s="14">
        <v>52.35</v>
      </c>
      <c r="S39" s="14">
        <v>23.43</v>
      </c>
      <c r="T39" s="13">
        <v>92.7</v>
      </c>
      <c r="U39" s="13">
        <v>23.4</v>
      </c>
      <c r="V39" s="13">
        <v>162</v>
      </c>
      <c r="W39" s="13">
        <v>71.630843134075249</v>
      </c>
      <c r="X39" s="14">
        <v>15.62</v>
      </c>
      <c r="Y39" s="14">
        <v>15.62</v>
      </c>
      <c r="Z39" s="13">
        <v>1.8</v>
      </c>
      <c r="AA39" s="13">
        <v>1.8</v>
      </c>
      <c r="AB39" s="13">
        <v>1.8</v>
      </c>
      <c r="AC39" s="13">
        <v>0</v>
      </c>
      <c r="AD39" s="14">
        <v>15.62</v>
      </c>
      <c r="AE39" s="14">
        <v>7.81</v>
      </c>
      <c r="AF39" s="13">
        <v>1.5</v>
      </c>
      <c r="AG39" s="13">
        <v>1.5</v>
      </c>
      <c r="AH39" s="13">
        <v>1.5</v>
      </c>
      <c r="AI39" s="13">
        <v>0</v>
      </c>
      <c r="AJ39" s="14">
        <v>15.62</v>
      </c>
      <c r="AK39" s="14">
        <v>7.81</v>
      </c>
      <c r="AL39" s="13"/>
      <c r="AM39" s="13"/>
      <c r="AN39" s="13"/>
      <c r="AO39" s="13"/>
      <c r="AP39" s="14">
        <v>0</v>
      </c>
      <c r="AQ39" s="14">
        <v>0</v>
      </c>
      <c r="AR39" s="13"/>
      <c r="AS39" s="13"/>
      <c r="AT39" s="13"/>
      <c r="AU39" s="13"/>
      <c r="AV39" s="14">
        <v>0</v>
      </c>
      <c r="AW39" s="14">
        <v>0</v>
      </c>
      <c r="AX39" s="13"/>
      <c r="AY39" s="13"/>
      <c r="AZ39" s="13"/>
      <c r="BA39" s="13"/>
      <c r="BB39" s="14">
        <v>0</v>
      </c>
      <c r="BC39" s="14">
        <v>0</v>
      </c>
      <c r="BD39" s="13"/>
      <c r="BE39" s="13"/>
      <c r="BF39" s="13"/>
      <c r="BG39" s="13"/>
      <c r="BH39" s="14">
        <v>0</v>
      </c>
      <c r="BI39" s="14">
        <v>0</v>
      </c>
      <c r="BJ39" s="13"/>
      <c r="BK39" s="13"/>
      <c r="BL39" s="13"/>
      <c r="BM39" s="13"/>
      <c r="BN39" s="14">
        <v>0</v>
      </c>
      <c r="BO39" s="14">
        <v>0</v>
      </c>
      <c r="BP39" s="13">
        <v>36.699319357473456</v>
      </c>
      <c r="BQ39" s="13">
        <v>3</v>
      </c>
      <c r="BR39" s="13">
        <v>115.2</v>
      </c>
      <c r="BS39" s="13">
        <v>47.67250511265707</v>
      </c>
      <c r="BT39" s="14">
        <v>54.180000000000007</v>
      </c>
      <c r="BU39" s="14">
        <v>36.730000000000004</v>
      </c>
      <c r="BV39" s="13">
        <v>4.8</v>
      </c>
      <c r="BW39" s="13">
        <v>4.8</v>
      </c>
      <c r="BX39" s="13">
        <v>4.8</v>
      </c>
      <c r="BY39" s="13">
        <v>0</v>
      </c>
      <c r="BZ39" s="14">
        <v>54.180000000000007</v>
      </c>
      <c r="CA39" s="14">
        <v>9.64</v>
      </c>
      <c r="CB39" s="13">
        <v>18.414120343839539</v>
      </c>
      <c r="CC39" s="13">
        <v>3</v>
      </c>
      <c r="CD39" s="13">
        <v>37.44</v>
      </c>
      <c r="CE39" s="13">
        <v>17.637885131146835</v>
      </c>
      <c r="CF39" s="14">
        <v>54.180000000000007</v>
      </c>
      <c r="CG39" s="14">
        <v>17.45</v>
      </c>
      <c r="CH39" s="68"/>
    </row>
    <row r="40" spans="1:86" x14ac:dyDescent="0.2">
      <c r="A40" s="1" t="s">
        <v>12</v>
      </c>
      <c r="B40" s="13">
        <v>55.38</v>
      </c>
      <c r="C40" s="13">
        <v>1.5</v>
      </c>
      <c r="D40" s="13">
        <v>216</v>
      </c>
      <c r="E40" s="13">
        <v>81.432843263873977</v>
      </c>
      <c r="F40" s="14">
        <v>115.8</v>
      </c>
      <c r="G40" s="14">
        <v>57.9</v>
      </c>
      <c r="H40" s="13">
        <v>112.26399999999998</v>
      </c>
      <c r="I40" s="13">
        <v>0.6</v>
      </c>
      <c r="J40" s="13">
        <v>276</v>
      </c>
      <c r="K40" s="13">
        <v>128.21469921087979</v>
      </c>
      <c r="L40" s="14">
        <v>115.8</v>
      </c>
      <c r="M40" s="14">
        <v>57.9</v>
      </c>
      <c r="N40" s="13">
        <v>123.66249999999999</v>
      </c>
      <c r="O40" s="13">
        <v>1</v>
      </c>
      <c r="P40" s="13">
        <v>299.52</v>
      </c>
      <c r="Q40" s="13">
        <v>126.23339889074408</v>
      </c>
      <c r="R40" s="14">
        <v>115.8</v>
      </c>
      <c r="S40" s="14">
        <v>46.32</v>
      </c>
      <c r="T40" s="13"/>
      <c r="U40" s="13"/>
      <c r="V40" s="13"/>
      <c r="W40" s="13"/>
      <c r="X40" s="14">
        <v>0</v>
      </c>
      <c r="Y40" s="14">
        <v>0</v>
      </c>
      <c r="Z40" s="13"/>
      <c r="AA40" s="13"/>
      <c r="AB40" s="13"/>
      <c r="AC40" s="13"/>
      <c r="AD40" s="14">
        <v>0</v>
      </c>
      <c r="AE40" s="14">
        <v>0</v>
      </c>
      <c r="AF40" s="13"/>
      <c r="AG40" s="13"/>
      <c r="AH40" s="13"/>
      <c r="AI40" s="13"/>
      <c r="AJ40" s="14">
        <v>0</v>
      </c>
      <c r="AK40" s="14">
        <v>0</v>
      </c>
      <c r="AL40" s="13"/>
      <c r="AM40" s="13"/>
      <c r="AN40" s="13"/>
      <c r="AO40" s="13"/>
      <c r="AP40" s="14">
        <v>0</v>
      </c>
      <c r="AQ40" s="14">
        <v>0</v>
      </c>
      <c r="AR40" s="13"/>
      <c r="AS40" s="13"/>
      <c r="AT40" s="13"/>
      <c r="AU40" s="13"/>
      <c r="AV40" s="14">
        <v>0</v>
      </c>
      <c r="AW40" s="14">
        <v>0</v>
      </c>
      <c r="AX40" s="13"/>
      <c r="AY40" s="13"/>
      <c r="AZ40" s="13"/>
      <c r="BA40" s="13"/>
      <c r="BB40" s="14">
        <v>0</v>
      </c>
      <c r="BC40" s="14">
        <v>0</v>
      </c>
      <c r="BD40" s="13"/>
      <c r="BE40" s="13"/>
      <c r="BF40" s="13"/>
      <c r="BG40" s="13"/>
      <c r="BH40" s="14">
        <v>0</v>
      </c>
      <c r="BI40" s="14">
        <v>0</v>
      </c>
      <c r="BJ40" s="13"/>
      <c r="BK40" s="13"/>
      <c r="BL40" s="13"/>
      <c r="BM40" s="13"/>
      <c r="BN40" s="14">
        <v>0</v>
      </c>
      <c r="BO40" s="14">
        <v>0</v>
      </c>
      <c r="BP40" s="13">
        <v>30.6</v>
      </c>
      <c r="BQ40" s="13">
        <v>18</v>
      </c>
      <c r="BR40" s="13">
        <v>43.2</v>
      </c>
      <c r="BS40" s="13">
        <v>12.881159106532218</v>
      </c>
      <c r="BT40" s="14">
        <v>34.74</v>
      </c>
      <c r="BU40" s="14">
        <v>23.16</v>
      </c>
      <c r="BV40" s="13"/>
      <c r="BW40" s="13"/>
      <c r="BX40" s="13"/>
      <c r="BY40" s="13"/>
      <c r="BZ40" s="14">
        <v>34.74</v>
      </c>
      <c r="CA40" s="14">
        <v>0</v>
      </c>
      <c r="CB40" s="13"/>
      <c r="CC40" s="13"/>
      <c r="CD40" s="13"/>
      <c r="CE40" s="13"/>
      <c r="CF40" s="14">
        <v>34.74</v>
      </c>
      <c r="CG40" s="14">
        <v>0</v>
      </c>
      <c r="CH40" s="68"/>
    </row>
    <row r="41" spans="1:86" x14ac:dyDescent="0.2">
      <c r="A41" s="1" t="s">
        <v>13</v>
      </c>
      <c r="B41" s="13">
        <v>381.6</v>
      </c>
      <c r="C41" s="13">
        <v>7.2</v>
      </c>
      <c r="D41" s="13">
        <v>756</v>
      </c>
      <c r="E41" s="13">
        <v>389.61330082416907</v>
      </c>
      <c r="F41" s="14">
        <v>13.06</v>
      </c>
      <c r="G41" s="14">
        <v>13.06</v>
      </c>
      <c r="H41" s="13">
        <v>1684.8</v>
      </c>
      <c r="I41" s="13">
        <v>1684.8</v>
      </c>
      <c r="J41" s="13">
        <v>1684.8</v>
      </c>
      <c r="K41" s="13">
        <v>0</v>
      </c>
      <c r="L41" s="14">
        <v>13.06</v>
      </c>
      <c r="M41" s="14">
        <v>6.53</v>
      </c>
      <c r="N41" s="13">
        <v>2246.4</v>
      </c>
      <c r="O41" s="13">
        <v>2246.4</v>
      </c>
      <c r="P41" s="13">
        <v>2246.4</v>
      </c>
      <c r="Q41" s="13">
        <v>0</v>
      </c>
      <c r="R41" s="14">
        <v>13.06</v>
      </c>
      <c r="S41" s="14">
        <v>6.53</v>
      </c>
      <c r="T41" s="13"/>
      <c r="U41" s="13"/>
      <c r="V41" s="13"/>
      <c r="W41" s="13"/>
      <c r="X41" s="14">
        <v>0</v>
      </c>
      <c r="Y41" s="14">
        <v>0</v>
      </c>
      <c r="Z41" s="13"/>
      <c r="AA41" s="13"/>
      <c r="AB41" s="13"/>
      <c r="AC41" s="13"/>
      <c r="AD41" s="14">
        <v>0</v>
      </c>
      <c r="AE41" s="14">
        <v>0</v>
      </c>
      <c r="AF41" s="13"/>
      <c r="AG41" s="13"/>
      <c r="AH41" s="13"/>
      <c r="AI41" s="13"/>
      <c r="AJ41" s="14">
        <v>0</v>
      </c>
      <c r="AK41" s="14">
        <v>0</v>
      </c>
      <c r="AL41" s="13"/>
      <c r="AM41" s="13"/>
      <c r="AN41" s="13"/>
      <c r="AO41" s="13"/>
      <c r="AP41" s="14">
        <v>0</v>
      </c>
      <c r="AQ41" s="14">
        <v>0</v>
      </c>
      <c r="AR41" s="13"/>
      <c r="AS41" s="13"/>
      <c r="AT41" s="13"/>
      <c r="AU41" s="13"/>
      <c r="AV41" s="14">
        <v>0</v>
      </c>
      <c r="AW41" s="14">
        <v>0</v>
      </c>
      <c r="AX41" s="13"/>
      <c r="AY41" s="13"/>
      <c r="AZ41" s="13"/>
      <c r="BA41" s="13"/>
      <c r="BB41" s="14">
        <v>0</v>
      </c>
      <c r="BC41" s="14">
        <v>0</v>
      </c>
      <c r="BD41" s="13"/>
      <c r="BE41" s="13"/>
      <c r="BF41" s="13"/>
      <c r="BG41" s="13"/>
      <c r="BH41" s="14">
        <v>0</v>
      </c>
      <c r="BI41" s="14">
        <v>0</v>
      </c>
      <c r="BJ41" s="13"/>
      <c r="BK41" s="13"/>
      <c r="BL41" s="13"/>
      <c r="BM41" s="13"/>
      <c r="BN41" s="14">
        <v>0</v>
      </c>
      <c r="BO41" s="14">
        <v>0</v>
      </c>
      <c r="BP41" s="13">
        <v>36</v>
      </c>
      <c r="BQ41" s="13">
        <v>36</v>
      </c>
      <c r="BR41" s="13">
        <v>36</v>
      </c>
      <c r="BS41" s="13">
        <v>0</v>
      </c>
      <c r="BT41" s="14">
        <v>6.53</v>
      </c>
      <c r="BU41" s="14">
        <v>6.53</v>
      </c>
      <c r="BV41" s="13">
        <v>43.2</v>
      </c>
      <c r="BW41" s="13">
        <v>43.2</v>
      </c>
      <c r="BX41" s="13">
        <v>43.2</v>
      </c>
      <c r="BY41" s="13">
        <v>0</v>
      </c>
      <c r="BZ41" s="14">
        <v>6.53</v>
      </c>
      <c r="CA41" s="14">
        <v>6.53</v>
      </c>
      <c r="CB41" s="13"/>
      <c r="CC41" s="13"/>
      <c r="CD41" s="13"/>
      <c r="CE41" s="13"/>
      <c r="CF41" s="14">
        <v>6.53</v>
      </c>
      <c r="CG41" s="14">
        <v>0</v>
      </c>
      <c r="CH41" s="68"/>
    </row>
    <row r="42" spans="1:86" x14ac:dyDescent="0.2">
      <c r="A42" s="1" t="s">
        <v>14</v>
      </c>
      <c r="B42" s="13">
        <v>105.75</v>
      </c>
      <c r="C42" s="13">
        <v>1.5</v>
      </c>
      <c r="D42" s="13">
        <v>210</v>
      </c>
      <c r="E42" s="13">
        <v>109.67761981581081</v>
      </c>
      <c r="F42" s="14">
        <v>15.54</v>
      </c>
      <c r="G42" s="14">
        <v>10.36</v>
      </c>
      <c r="H42" s="13"/>
      <c r="I42" s="13"/>
      <c r="J42" s="13"/>
      <c r="K42" s="13"/>
      <c r="L42" s="14">
        <v>15.54</v>
      </c>
      <c r="M42" s="14">
        <v>0</v>
      </c>
      <c r="N42" s="13">
        <v>112.32</v>
      </c>
      <c r="O42" s="13">
        <v>112.32</v>
      </c>
      <c r="P42" s="13">
        <v>112.32</v>
      </c>
      <c r="Q42" s="13">
        <v>0</v>
      </c>
      <c r="R42" s="14">
        <v>15.54</v>
      </c>
      <c r="S42" s="14">
        <v>5.18</v>
      </c>
      <c r="T42" s="13"/>
      <c r="U42" s="13"/>
      <c r="V42" s="13"/>
      <c r="W42" s="13"/>
      <c r="X42" s="14">
        <v>0</v>
      </c>
      <c r="Y42" s="14">
        <v>0</v>
      </c>
      <c r="Z42" s="13"/>
      <c r="AA42" s="13"/>
      <c r="AB42" s="13"/>
      <c r="AC42" s="13"/>
      <c r="AD42" s="14">
        <v>0</v>
      </c>
      <c r="AE42" s="14">
        <v>0</v>
      </c>
      <c r="AF42" s="13"/>
      <c r="AG42" s="13"/>
      <c r="AH42" s="13"/>
      <c r="AI42" s="13"/>
      <c r="AJ42" s="14">
        <v>0</v>
      </c>
      <c r="AK42" s="14">
        <v>0</v>
      </c>
      <c r="AL42" s="13"/>
      <c r="AM42" s="13"/>
      <c r="AN42" s="13"/>
      <c r="AO42" s="13"/>
      <c r="AP42" s="14">
        <v>0</v>
      </c>
      <c r="AQ42" s="14">
        <v>0</v>
      </c>
      <c r="AR42" s="13"/>
      <c r="AS42" s="13"/>
      <c r="AT42" s="13"/>
      <c r="AU42" s="13"/>
      <c r="AV42" s="14">
        <v>0</v>
      </c>
      <c r="AW42" s="14">
        <v>0</v>
      </c>
      <c r="AX42" s="13"/>
      <c r="AY42" s="13"/>
      <c r="AZ42" s="13"/>
      <c r="BA42" s="13"/>
      <c r="BB42" s="14">
        <v>0</v>
      </c>
      <c r="BC42" s="14">
        <v>0</v>
      </c>
      <c r="BD42" s="13"/>
      <c r="BE42" s="13"/>
      <c r="BF42" s="13"/>
      <c r="BG42" s="13"/>
      <c r="BH42" s="14">
        <v>0</v>
      </c>
      <c r="BI42" s="14">
        <v>0</v>
      </c>
      <c r="BJ42" s="13"/>
      <c r="BK42" s="13"/>
      <c r="BL42" s="13"/>
      <c r="BM42" s="13"/>
      <c r="BN42" s="14">
        <v>0</v>
      </c>
      <c r="BO42" s="14">
        <v>0</v>
      </c>
      <c r="BP42" s="13">
        <v>132</v>
      </c>
      <c r="BQ42" s="13">
        <v>72</v>
      </c>
      <c r="BR42" s="13">
        <v>216</v>
      </c>
      <c r="BS42" s="13">
        <v>63.257383452135088</v>
      </c>
      <c r="BT42" s="14">
        <v>41.44</v>
      </c>
      <c r="BU42" s="14">
        <v>15.54</v>
      </c>
      <c r="BV42" s="13">
        <v>81.599999999999994</v>
      </c>
      <c r="BW42" s="13">
        <v>12</v>
      </c>
      <c r="BX42" s="13">
        <v>151.19999999999999</v>
      </c>
      <c r="BY42" s="13">
        <v>73.223619560483769</v>
      </c>
      <c r="BZ42" s="14">
        <v>41.44</v>
      </c>
      <c r="CA42" s="14">
        <v>10.36</v>
      </c>
      <c r="CB42" s="13">
        <v>99.68</v>
      </c>
      <c r="CC42" s="13">
        <v>7.2</v>
      </c>
      <c r="CD42" s="13">
        <v>153.6</v>
      </c>
      <c r="CE42" s="13">
        <v>67.914691954088312</v>
      </c>
      <c r="CF42" s="14">
        <v>41.44</v>
      </c>
      <c r="CG42" s="14">
        <v>15.54</v>
      </c>
      <c r="CH42" s="68"/>
    </row>
    <row r="43" spans="1:86" x14ac:dyDescent="0.2">
      <c r="A43" s="1" t="s">
        <v>15</v>
      </c>
      <c r="B43" s="13">
        <v>198</v>
      </c>
      <c r="C43" s="13">
        <v>198</v>
      </c>
      <c r="D43" s="13">
        <v>198</v>
      </c>
      <c r="E43" s="13">
        <v>0</v>
      </c>
      <c r="F43" s="14">
        <v>34.68</v>
      </c>
      <c r="G43" s="14">
        <v>11.56</v>
      </c>
      <c r="H43" s="13">
        <v>78.300000000000011</v>
      </c>
      <c r="I43" s="13">
        <v>70.2</v>
      </c>
      <c r="J43" s="13">
        <v>86.4</v>
      </c>
      <c r="K43" s="13">
        <v>8.281068411295113</v>
      </c>
      <c r="L43" s="14">
        <v>34.68</v>
      </c>
      <c r="M43" s="14">
        <v>23.12</v>
      </c>
      <c r="N43" s="13">
        <v>7.2</v>
      </c>
      <c r="O43" s="13">
        <v>7.2</v>
      </c>
      <c r="P43" s="13">
        <v>7.2</v>
      </c>
      <c r="Q43" s="13">
        <v>0</v>
      </c>
      <c r="R43" s="14">
        <v>34.68</v>
      </c>
      <c r="S43" s="14">
        <v>11.56</v>
      </c>
      <c r="T43" s="13">
        <v>6</v>
      </c>
      <c r="U43" s="13">
        <v>6</v>
      </c>
      <c r="V43" s="13">
        <v>6</v>
      </c>
      <c r="W43" s="13">
        <v>0</v>
      </c>
      <c r="X43" s="14">
        <v>125.25</v>
      </c>
      <c r="Y43" s="14">
        <v>41.75</v>
      </c>
      <c r="Z43" s="13">
        <v>3.9</v>
      </c>
      <c r="AA43" s="13">
        <v>3.9</v>
      </c>
      <c r="AB43" s="13">
        <v>3.9</v>
      </c>
      <c r="AC43" s="13">
        <v>0</v>
      </c>
      <c r="AD43" s="14">
        <v>125.25</v>
      </c>
      <c r="AE43" s="14">
        <v>41.75</v>
      </c>
      <c r="AF43" s="13">
        <v>57.6</v>
      </c>
      <c r="AG43" s="13">
        <v>57.6</v>
      </c>
      <c r="AH43" s="13">
        <v>57.6</v>
      </c>
      <c r="AI43" s="13">
        <v>0</v>
      </c>
      <c r="AJ43" s="14">
        <v>125.25</v>
      </c>
      <c r="AK43" s="14">
        <v>41.75</v>
      </c>
      <c r="AL43" s="13"/>
      <c r="AM43" s="13"/>
      <c r="AN43" s="13"/>
      <c r="AO43" s="13"/>
      <c r="AP43" s="14">
        <v>0</v>
      </c>
      <c r="AQ43" s="14">
        <v>0</v>
      </c>
      <c r="AR43" s="13"/>
      <c r="AS43" s="13"/>
      <c r="AT43" s="13"/>
      <c r="AU43" s="13"/>
      <c r="AV43" s="14">
        <v>0</v>
      </c>
      <c r="AW43" s="14">
        <v>0</v>
      </c>
      <c r="AX43" s="13"/>
      <c r="AY43" s="13"/>
      <c r="AZ43" s="13"/>
      <c r="BA43" s="13"/>
      <c r="BB43" s="14">
        <v>0</v>
      </c>
      <c r="BC43" s="14">
        <v>0</v>
      </c>
      <c r="BD43" s="13"/>
      <c r="BE43" s="13"/>
      <c r="BF43" s="13"/>
      <c r="BG43" s="13"/>
      <c r="BH43" s="14">
        <v>0</v>
      </c>
      <c r="BI43" s="14">
        <v>0</v>
      </c>
      <c r="BJ43" s="13"/>
      <c r="BK43" s="13"/>
      <c r="BL43" s="13"/>
      <c r="BM43" s="13"/>
      <c r="BN43" s="14">
        <v>0</v>
      </c>
      <c r="BO43" s="14">
        <v>0</v>
      </c>
      <c r="BP43" s="13">
        <v>120.22657412618021</v>
      </c>
      <c r="BQ43" s="13">
        <v>7.2</v>
      </c>
      <c r="BR43" s="13">
        <v>252</v>
      </c>
      <c r="BS43" s="13">
        <v>91.380295584254085</v>
      </c>
      <c r="BT43" s="14">
        <v>338.49</v>
      </c>
      <c r="BU43" s="14">
        <v>159.93</v>
      </c>
      <c r="BV43" s="13">
        <v>94.162499999999994</v>
      </c>
      <c r="BW43" s="13">
        <v>0.22500000000000001</v>
      </c>
      <c r="BX43" s="13">
        <v>324</v>
      </c>
      <c r="BY43" s="13">
        <v>129.0509481134161</v>
      </c>
      <c r="BZ43" s="14">
        <v>338.49</v>
      </c>
      <c r="CA43" s="14">
        <v>178.56</v>
      </c>
      <c r="CB43" s="13">
        <v>87.48</v>
      </c>
      <c r="CC43" s="13">
        <v>2.16</v>
      </c>
      <c r="CD43" s="13">
        <v>172.8</v>
      </c>
      <c r="CE43" s="13">
        <v>87.2272539323085</v>
      </c>
      <c r="CF43" s="14">
        <v>338.49</v>
      </c>
      <c r="CG43" s="14">
        <v>23.12</v>
      </c>
      <c r="CH43" s="68"/>
    </row>
    <row r="44" spans="1:86" x14ac:dyDescent="0.2">
      <c r="A44" s="1" t="s">
        <v>16</v>
      </c>
      <c r="B44" s="13">
        <v>702</v>
      </c>
      <c r="C44" s="13">
        <v>24</v>
      </c>
      <c r="D44" s="13">
        <v>1380</v>
      </c>
      <c r="E44" s="13">
        <v>689.50404459683944</v>
      </c>
      <c r="F44" s="14">
        <v>105.77</v>
      </c>
      <c r="G44" s="14">
        <v>30.22</v>
      </c>
      <c r="H44" s="13">
        <v>213.79999999999998</v>
      </c>
      <c r="I44" s="13">
        <v>5.4</v>
      </c>
      <c r="J44" s="13">
        <v>336</v>
      </c>
      <c r="K44" s="13">
        <v>149.75315597305126</v>
      </c>
      <c r="L44" s="14">
        <v>105.77</v>
      </c>
      <c r="M44" s="14">
        <v>45.33</v>
      </c>
      <c r="N44" s="13">
        <v>530.56000000000006</v>
      </c>
      <c r="O44" s="13">
        <v>36.479999999999997</v>
      </c>
      <c r="P44" s="13">
        <v>1296</v>
      </c>
      <c r="Q44" s="13">
        <v>554.9877770373522</v>
      </c>
      <c r="R44" s="14">
        <v>105.77</v>
      </c>
      <c r="S44" s="14">
        <v>45.33</v>
      </c>
      <c r="T44" s="13"/>
      <c r="U44" s="13"/>
      <c r="V44" s="13"/>
      <c r="W44" s="13"/>
      <c r="X44" s="14">
        <v>15.11</v>
      </c>
      <c r="Y44" s="14">
        <v>0</v>
      </c>
      <c r="Z44" s="13">
        <v>1.5</v>
      </c>
      <c r="AA44" s="13">
        <v>1.5</v>
      </c>
      <c r="AB44" s="13">
        <v>1.5</v>
      </c>
      <c r="AC44" s="13">
        <v>0</v>
      </c>
      <c r="AD44" s="14">
        <v>15.11</v>
      </c>
      <c r="AE44" s="14">
        <v>15.11</v>
      </c>
      <c r="AF44" s="13"/>
      <c r="AG44" s="13"/>
      <c r="AH44" s="13"/>
      <c r="AI44" s="13"/>
      <c r="AJ44" s="14">
        <v>15.11</v>
      </c>
      <c r="AK44" s="14">
        <v>0</v>
      </c>
      <c r="AL44" s="13"/>
      <c r="AM44" s="13"/>
      <c r="AN44" s="13"/>
      <c r="AO44" s="13"/>
      <c r="AP44" s="14">
        <v>0</v>
      </c>
      <c r="AQ44" s="14">
        <v>0</v>
      </c>
      <c r="AR44" s="13"/>
      <c r="AS44" s="13"/>
      <c r="AT44" s="13"/>
      <c r="AU44" s="13"/>
      <c r="AV44" s="14">
        <v>0</v>
      </c>
      <c r="AW44" s="14">
        <v>0</v>
      </c>
      <c r="AX44" s="13"/>
      <c r="AY44" s="13"/>
      <c r="AZ44" s="13"/>
      <c r="BA44" s="13"/>
      <c r="BB44" s="14">
        <v>0</v>
      </c>
      <c r="BC44" s="14">
        <v>0</v>
      </c>
      <c r="BD44" s="13"/>
      <c r="BE44" s="13"/>
      <c r="BF44" s="13"/>
      <c r="BG44" s="13"/>
      <c r="BH44" s="14">
        <v>0</v>
      </c>
      <c r="BI44" s="14">
        <v>0</v>
      </c>
      <c r="BJ44" s="13"/>
      <c r="BK44" s="13"/>
      <c r="BL44" s="13"/>
      <c r="BM44" s="13"/>
      <c r="BN44" s="14">
        <v>0</v>
      </c>
      <c r="BO44" s="14">
        <v>0</v>
      </c>
      <c r="BP44" s="13">
        <v>22.96875</v>
      </c>
      <c r="BQ44" s="13">
        <v>3</v>
      </c>
      <c r="BR44" s="13">
        <v>75.599999999999994</v>
      </c>
      <c r="BS44" s="13">
        <v>22.517636236427016</v>
      </c>
      <c r="BT44" s="14">
        <v>151.10000000000002</v>
      </c>
      <c r="BU44" s="14">
        <v>120.88</v>
      </c>
      <c r="BV44" s="13"/>
      <c r="BW44" s="13"/>
      <c r="BX44" s="13"/>
      <c r="BY44" s="13"/>
      <c r="BZ44" s="14">
        <v>151.10000000000002</v>
      </c>
      <c r="CA44" s="14">
        <v>0</v>
      </c>
      <c r="CB44" s="13">
        <v>4.5599999999999996</v>
      </c>
      <c r="CC44" s="13">
        <v>4.5599999999999996</v>
      </c>
      <c r="CD44" s="13">
        <v>4.5599999999999996</v>
      </c>
      <c r="CE44" s="13">
        <v>0</v>
      </c>
      <c r="CF44" s="14">
        <v>151.10000000000002</v>
      </c>
      <c r="CG44" s="14">
        <v>15.11</v>
      </c>
      <c r="CH44" s="68"/>
    </row>
    <row r="48" spans="1:86" ht="12.75" customHeight="1" x14ac:dyDescent="0.2">
      <c r="A48" s="2" t="s">
        <v>3</v>
      </c>
      <c r="B48" s="25" t="s">
        <v>130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7"/>
      <c r="BV48" s="68"/>
    </row>
    <row r="49" spans="1:74" x14ac:dyDescent="0.2">
      <c r="A49" s="3"/>
      <c r="B49" s="25" t="s">
        <v>131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5" t="s">
        <v>132</v>
      </c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7"/>
      <c r="AL49" s="25" t="s">
        <v>133</v>
      </c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7"/>
      <c r="BD49" s="25" t="s">
        <v>19</v>
      </c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7"/>
      <c r="BV49" s="68"/>
    </row>
    <row r="50" spans="1:74" ht="15" customHeight="1" x14ac:dyDescent="0.2">
      <c r="A50" s="3"/>
      <c r="B50" s="25" t="s">
        <v>170</v>
      </c>
      <c r="C50" s="26"/>
      <c r="D50" s="26"/>
      <c r="E50" s="26"/>
      <c r="F50" s="26"/>
      <c r="G50" s="27"/>
      <c r="H50" s="25" t="s">
        <v>171</v>
      </c>
      <c r="I50" s="26"/>
      <c r="J50" s="26"/>
      <c r="K50" s="26"/>
      <c r="L50" s="26"/>
      <c r="M50" s="27"/>
      <c r="N50" s="25" t="s">
        <v>172</v>
      </c>
      <c r="O50" s="26"/>
      <c r="P50" s="26"/>
      <c r="Q50" s="26"/>
      <c r="R50" s="26"/>
      <c r="S50" s="27"/>
      <c r="T50" s="25" t="s">
        <v>170</v>
      </c>
      <c r="U50" s="26"/>
      <c r="V50" s="26"/>
      <c r="W50" s="26"/>
      <c r="X50" s="26"/>
      <c r="Y50" s="27"/>
      <c r="Z50" s="25" t="s">
        <v>171</v>
      </c>
      <c r="AA50" s="26"/>
      <c r="AB50" s="26"/>
      <c r="AC50" s="26"/>
      <c r="AD50" s="26"/>
      <c r="AE50" s="27"/>
      <c r="AF50" s="25" t="s">
        <v>172</v>
      </c>
      <c r="AG50" s="26"/>
      <c r="AH50" s="26"/>
      <c r="AI50" s="26"/>
      <c r="AJ50" s="26"/>
      <c r="AK50" s="27"/>
      <c r="AL50" s="25" t="s">
        <v>170</v>
      </c>
      <c r="AM50" s="26"/>
      <c r="AN50" s="26"/>
      <c r="AO50" s="26"/>
      <c r="AP50" s="26"/>
      <c r="AQ50" s="27"/>
      <c r="AR50" s="25" t="s">
        <v>171</v>
      </c>
      <c r="AS50" s="26"/>
      <c r="AT50" s="26"/>
      <c r="AU50" s="26"/>
      <c r="AV50" s="26"/>
      <c r="AW50" s="27"/>
      <c r="AX50" s="25" t="s">
        <v>172</v>
      </c>
      <c r="AY50" s="26"/>
      <c r="AZ50" s="26"/>
      <c r="BA50" s="26"/>
      <c r="BB50" s="26"/>
      <c r="BC50" s="27"/>
      <c r="BD50" s="25" t="s">
        <v>170</v>
      </c>
      <c r="BE50" s="26"/>
      <c r="BF50" s="26"/>
      <c r="BG50" s="26"/>
      <c r="BH50" s="26"/>
      <c r="BI50" s="27"/>
      <c r="BJ50" s="25" t="s">
        <v>171</v>
      </c>
      <c r="BK50" s="26"/>
      <c r="BL50" s="26"/>
      <c r="BM50" s="26"/>
      <c r="BN50" s="26"/>
      <c r="BO50" s="27"/>
      <c r="BP50" s="25" t="s">
        <v>172</v>
      </c>
      <c r="BQ50" s="26"/>
      <c r="BR50" s="26"/>
      <c r="BS50" s="26"/>
      <c r="BT50" s="26"/>
      <c r="BU50" s="27"/>
      <c r="BV50" s="68"/>
    </row>
    <row r="51" spans="1:74" ht="25.5" x14ac:dyDescent="0.2">
      <c r="A51" s="4"/>
      <c r="B51" s="1" t="s">
        <v>53</v>
      </c>
      <c r="C51" s="1" t="s">
        <v>54</v>
      </c>
      <c r="D51" s="1" t="s">
        <v>55</v>
      </c>
      <c r="E51" s="1" t="s">
        <v>56</v>
      </c>
      <c r="F51" s="1" t="s">
        <v>52</v>
      </c>
      <c r="G51" s="1" t="s">
        <v>57</v>
      </c>
      <c r="H51" s="1" t="s">
        <v>53</v>
      </c>
      <c r="I51" s="1" t="s">
        <v>54</v>
      </c>
      <c r="J51" s="1" t="s">
        <v>55</v>
      </c>
      <c r="K51" s="1" t="s">
        <v>56</v>
      </c>
      <c r="L51" s="1" t="s">
        <v>52</v>
      </c>
      <c r="M51" s="1" t="s">
        <v>57</v>
      </c>
      <c r="N51" s="1" t="s">
        <v>53</v>
      </c>
      <c r="O51" s="1" t="s">
        <v>54</v>
      </c>
      <c r="P51" s="1" t="s">
        <v>55</v>
      </c>
      <c r="Q51" s="1" t="s">
        <v>56</v>
      </c>
      <c r="R51" s="1" t="s">
        <v>52</v>
      </c>
      <c r="S51" s="1" t="s">
        <v>57</v>
      </c>
      <c r="T51" s="1" t="s">
        <v>53</v>
      </c>
      <c r="U51" s="1" t="s">
        <v>54</v>
      </c>
      <c r="V51" s="1" t="s">
        <v>55</v>
      </c>
      <c r="W51" s="1" t="s">
        <v>56</v>
      </c>
      <c r="X51" s="1" t="s">
        <v>52</v>
      </c>
      <c r="Y51" s="1" t="s">
        <v>57</v>
      </c>
      <c r="Z51" s="1" t="s">
        <v>53</v>
      </c>
      <c r="AA51" s="1" t="s">
        <v>54</v>
      </c>
      <c r="AB51" s="1" t="s">
        <v>55</v>
      </c>
      <c r="AC51" s="1" t="s">
        <v>56</v>
      </c>
      <c r="AD51" s="1" t="s">
        <v>52</v>
      </c>
      <c r="AE51" s="1" t="s">
        <v>57</v>
      </c>
      <c r="AF51" s="1" t="s">
        <v>53</v>
      </c>
      <c r="AG51" s="1" t="s">
        <v>54</v>
      </c>
      <c r="AH51" s="1" t="s">
        <v>55</v>
      </c>
      <c r="AI51" s="1" t="s">
        <v>56</v>
      </c>
      <c r="AJ51" s="1" t="s">
        <v>52</v>
      </c>
      <c r="AK51" s="1" t="s">
        <v>57</v>
      </c>
      <c r="AL51" s="1" t="s">
        <v>53</v>
      </c>
      <c r="AM51" s="1" t="s">
        <v>54</v>
      </c>
      <c r="AN51" s="1" t="s">
        <v>55</v>
      </c>
      <c r="AO51" s="1" t="s">
        <v>56</v>
      </c>
      <c r="AP51" s="1" t="s">
        <v>52</v>
      </c>
      <c r="AQ51" s="1" t="s">
        <v>57</v>
      </c>
      <c r="AR51" s="1" t="s">
        <v>53</v>
      </c>
      <c r="AS51" s="1" t="s">
        <v>54</v>
      </c>
      <c r="AT51" s="1" t="s">
        <v>55</v>
      </c>
      <c r="AU51" s="1" t="s">
        <v>56</v>
      </c>
      <c r="AV51" s="1" t="s">
        <v>52</v>
      </c>
      <c r="AW51" s="1" t="s">
        <v>57</v>
      </c>
      <c r="AX51" s="1" t="s">
        <v>53</v>
      </c>
      <c r="AY51" s="1" t="s">
        <v>54</v>
      </c>
      <c r="AZ51" s="1" t="s">
        <v>55</v>
      </c>
      <c r="BA51" s="1" t="s">
        <v>56</v>
      </c>
      <c r="BB51" s="1" t="s">
        <v>52</v>
      </c>
      <c r="BC51" s="1" t="s">
        <v>57</v>
      </c>
      <c r="BD51" s="1" t="s">
        <v>53</v>
      </c>
      <c r="BE51" s="1" t="s">
        <v>54</v>
      </c>
      <c r="BF51" s="1" t="s">
        <v>55</v>
      </c>
      <c r="BG51" s="1" t="s">
        <v>56</v>
      </c>
      <c r="BH51" s="1" t="s">
        <v>52</v>
      </c>
      <c r="BI51" s="1" t="s">
        <v>57</v>
      </c>
      <c r="BJ51" s="1" t="s">
        <v>53</v>
      </c>
      <c r="BK51" s="1" t="s">
        <v>54</v>
      </c>
      <c r="BL51" s="1" t="s">
        <v>55</v>
      </c>
      <c r="BM51" s="1" t="s">
        <v>56</v>
      </c>
      <c r="BN51" s="1" t="s">
        <v>52</v>
      </c>
      <c r="BO51" s="1" t="s">
        <v>57</v>
      </c>
      <c r="BP51" s="1" t="s">
        <v>53</v>
      </c>
      <c r="BQ51" s="1" t="s">
        <v>54</v>
      </c>
      <c r="BR51" s="1" t="s">
        <v>55</v>
      </c>
      <c r="BS51" s="1" t="s">
        <v>56</v>
      </c>
      <c r="BT51" s="1" t="s">
        <v>52</v>
      </c>
      <c r="BU51" s="1" t="s">
        <v>57</v>
      </c>
      <c r="BV51" s="68"/>
    </row>
    <row r="52" spans="1:74" x14ac:dyDescent="0.2">
      <c r="A52" s="1" t="s">
        <v>4</v>
      </c>
      <c r="B52" s="13">
        <v>360</v>
      </c>
      <c r="C52" s="13">
        <v>360</v>
      </c>
      <c r="D52" s="13">
        <v>360</v>
      </c>
      <c r="E52" s="13">
        <v>0</v>
      </c>
      <c r="F52" s="14">
        <v>22.66</v>
      </c>
      <c r="G52" s="14">
        <v>11.33</v>
      </c>
      <c r="H52" s="13">
        <v>6.78</v>
      </c>
      <c r="I52" s="13">
        <v>3</v>
      </c>
      <c r="J52" s="13">
        <v>10.56</v>
      </c>
      <c r="K52" s="13">
        <v>3.8662730878751574</v>
      </c>
      <c r="L52" s="14">
        <v>22.66</v>
      </c>
      <c r="M52" s="14">
        <v>22.66</v>
      </c>
      <c r="N52" s="13">
        <v>252</v>
      </c>
      <c r="O52" s="13">
        <v>252</v>
      </c>
      <c r="P52" s="13">
        <v>252</v>
      </c>
      <c r="Q52" s="13">
        <v>0</v>
      </c>
      <c r="R52" s="14">
        <v>22.66</v>
      </c>
      <c r="S52" s="14">
        <v>11.33</v>
      </c>
      <c r="T52" s="13">
        <v>252</v>
      </c>
      <c r="U52" s="13">
        <v>252</v>
      </c>
      <c r="V52" s="13">
        <v>252</v>
      </c>
      <c r="W52" s="13">
        <v>0</v>
      </c>
      <c r="X52" s="14">
        <v>22.66</v>
      </c>
      <c r="Y52" s="14">
        <v>11.33</v>
      </c>
      <c r="Z52" s="13">
        <v>297</v>
      </c>
      <c r="AA52" s="13">
        <v>297</v>
      </c>
      <c r="AB52" s="13">
        <v>297</v>
      </c>
      <c r="AC52" s="13">
        <v>0</v>
      </c>
      <c r="AD52" s="14">
        <v>22.66</v>
      </c>
      <c r="AE52" s="14">
        <v>11.33</v>
      </c>
      <c r="AF52" s="13">
        <v>684.45</v>
      </c>
      <c r="AG52" s="13">
        <v>684.45</v>
      </c>
      <c r="AH52" s="13">
        <v>684.45</v>
      </c>
      <c r="AI52" s="13">
        <v>0</v>
      </c>
      <c r="AJ52" s="14">
        <v>22.66</v>
      </c>
      <c r="AK52" s="14">
        <v>11.33</v>
      </c>
      <c r="AL52" s="13"/>
      <c r="AM52" s="13"/>
      <c r="AN52" s="13"/>
      <c r="AO52" s="13"/>
      <c r="AP52" s="14">
        <v>0</v>
      </c>
      <c r="AQ52" s="14">
        <v>0</v>
      </c>
      <c r="AR52" s="13"/>
      <c r="AS52" s="13"/>
      <c r="AT52" s="13"/>
      <c r="AU52" s="13"/>
      <c r="AV52" s="14">
        <v>0</v>
      </c>
      <c r="AW52" s="14">
        <v>0</v>
      </c>
      <c r="AX52" s="13"/>
      <c r="AY52" s="13"/>
      <c r="AZ52" s="13"/>
      <c r="BA52" s="13"/>
      <c r="BB52" s="14">
        <v>0</v>
      </c>
      <c r="BC52" s="14">
        <v>0</v>
      </c>
      <c r="BD52" s="13">
        <v>27</v>
      </c>
      <c r="BE52" s="13">
        <v>27</v>
      </c>
      <c r="BF52" s="13">
        <v>27</v>
      </c>
      <c r="BG52" s="13">
        <v>0</v>
      </c>
      <c r="BH52" s="14">
        <v>11.33</v>
      </c>
      <c r="BI52" s="14">
        <v>11.33</v>
      </c>
      <c r="BJ52" s="13">
        <v>2.4</v>
      </c>
      <c r="BK52" s="13">
        <v>2.4</v>
      </c>
      <c r="BL52" s="13">
        <v>2.4</v>
      </c>
      <c r="BM52" s="13">
        <v>0</v>
      </c>
      <c r="BN52" s="14">
        <v>11.33</v>
      </c>
      <c r="BO52" s="14">
        <v>11.33</v>
      </c>
      <c r="BP52" s="13"/>
      <c r="BQ52" s="13"/>
      <c r="BR52" s="13"/>
      <c r="BS52" s="13"/>
      <c r="BT52" s="14">
        <v>11.33</v>
      </c>
      <c r="BU52" s="14">
        <v>0</v>
      </c>
      <c r="BV52" s="68"/>
    </row>
    <row r="53" spans="1:74" x14ac:dyDescent="0.2">
      <c r="A53" s="1" t="s">
        <v>181</v>
      </c>
      <c r="B53" s="13">
        <v>47.485714285714288</v>
      </c>
      <c r="C53" s="13">
        <v>6.3</v>
      </c>
      <c r="D53" s="13">
        <v>255</v>
      </c>
      <c r="E53" s="13">
        <v>85.259606481385291</v>
      </c>
      <c r="F53" s="14">
        <v>172.70000000000002</v>
      </c>
      <c r="G53" s="14">
        <v>120.88999999999999</v>
      </c>
      <c r="H53" s="13">
        <v>8.8949999999999996</v>
      </c>
      <c r="I53" s="13">
        <v>1.2</v>
      </c>
      <c r="J53" s="13">
        <v>28.98</v>
      </c>
      <c r="K53" s="13">
        <v>11.736668219308632</v>
      </c>
      <c r="L53" s="14">
        <v>172.70000000000002</v>
      </c>
      <c r="M53" s="14">
        <v>69.08</v>
      </c>
      <c r="N53" s="13"/>
      <c r="O53" s="13"/>
      <c r="P53" s="13"/>
      <c r="Q53" s="13"/>
      <c r="R53" s="14">
        <v>172.70000000000002</v>
      </c>
      <c r="S53" s="14">
        <v>0</v>
      </c>
      <c r="T53" s="13"/>
      <c r="U53" s="13"/>
      <c r="V53" s="13"/>
      <c r="W53" s="13"/>
      <c r="X53" s="14">
        <v>17.27</v>
      </c>
      <c r="Y53" s="14">
        <v>0</v>
      </c>
      <c r="Z53" s="13"/>
      <c r="AA53" s="13"/>
      <c r="AB53" s="13"/>
      <c r="AC53" s="13"/>
      <c r="AD53" s="14">
        <v>17.27</v>
      </c>
      <c r="AE53" s="14">
        <v>0</v>
      </c>
      <c r="AF53" s="13"/>
      <c r="AG53" s="13"/>
      <c r="AH53" s="13"/>
      <c r="AI53" s="13"/>
      <c r="AJ53" s="14">
        <v>17.27</v>
      </c>
      <c r="AK53" s="14">
        <v>0</v>
      </c>
      <c r="AL53" s="13"/>
      <c r="AM53" s="13"/>
      <c r="AN53" s="13"/>
      <c r="AO53" s="13"/>
      <c r="AP53" s="14">
        <v>0</v>
      </c>
      <c r="AQ53" s="14">
        <v>0</v>
      </c>
      <c r="AR53" s="13"/>
      <c r="AS53" s="13"/>
      <c r="AT53" s="13"/>
      <c r="AU53" s="13"/>
      <c r="AV53" s="14">
        <v>0</v>
      </c>
      <c r="AW53" s="14">
        <v>0</v>
      </c>
      <c r="AX53" s="13"/>
      <c r="AY53" s="13"/>
      <c r="AZ53" s="13"/>
      <c r="BA53" s="13"/>
      <c r="BB53" s="14">
        <v>0</v>
      </c>
      <c r="BC53" s="14">
        <v>0</v>
      </c>
      <c r="BD53" s="13">
        <v>501.39375000000007</v>
      </c>
      <c r="BE53" s="13">
        <v>0.45</v>
      </c>
      <c r="BF53" s="13">
        <v>3564</v>
      </c>
      <c r="BG53" s="13">
        <v>1163.3515364183563</v>
      </c>
      <c r="BH53" s="14">
        <v>155.43</v>
      </c>
      <c r="BI53" s="14">
        <v>138.16</v>
      </c>
      <c r="BJ53" s="13">
        <v>20.475000000000001</v>
      </c>
      <c r="BK53" s="13">
        <v>9.4499999999999993</v>
      </c>
      <c r="BL53" s="13">
        <v>31.5</v>
      </c>
      <c r="BM53" s="13">
        <v>11.188148847875517</v>
      </c>
      <c r="BN53" s="14">
        <v>155.43</v>
      </c>
      <c r="BO53" s="14">
        <v>34.54</v>
      </c>
      <c r="BP53" s="13">
        <v>69.12</v>
      </c>
      <c r="BQ53" s="13">
        <v>69.12</v>
      </c>
      <c r="BR53" s="13">
        <v>69.12</v>
      </c>
      <c r="BS53" s="13">
        <v>0</v>
      </c>
      <c r="BT53" s="14">
        <v>155.43</v>
      </c>
      <c r="BU53" s="14">
        <v>17.27</v>
      </c>
      <c r="BV53" s="68"/>
    </row>
    <row r="54" spans="1:74" x14ac:dyDescent="0.2">
      <c r="A54" s="1" t="s">
        <v>6</v>
      </c>
      <c r="B54" s="13">
        <v>213.9</v>
      </c>
      <c r="C54" s="13">
        <v>37.799999999999997</v>
      </c>
      <c r="D54" s="13">
        <v>390</v>
      </c>
      <c r="E54" s="13">
        <v>179.05987115383257</v>
      </c>
      <c r="F54" s="14">
        <v>61</v>
      </c>
      <c r="G54" s="14">
        <v>30.5</v>
      </c>
      <c r="H54" s="13">
        <v>14.4</v>
      </c>
      <c r="I54" s="13">
        <v>14.4</v>
      </c>
      <c r="J54" s="13">
        <v>14.4</v>
      </c>
      <c r="K54" s="13">
        <v>0</v>
      </c>
      <c r="L54" s="14">
        <v>61</v>
      </c>
      <c r="M54" s="14">
        <v>15.25</v>
      </c>
      <c r="N54" s="13">
        <v>192</v>
      </c>
      <c r="O54" s="13">
        <v>192</v>
      </c>
      <c r="P54" s="13">
        <v>192</v>
      </c>
      <c r="Q54" s="13">
        <v>0</v>
      </c>
      <c r="R54" s="14">
        <v>61</v>
      </c>
      <c r="S54" s="14">
        <v>15.25</v>
      </c>
      <c r="T54" s="13">
        <v>11.2</v>
      </c>
      <c r="U54" s="13">
        <v>3.6</v>
      </c>
      <c r="V54" s="13">
        <v>24</v>
      </c>
      <c r="W54" s="13">
        <v>9.2050022834927177</v>
      </c>
      <c r="X54" s="14">
        <v>45.75</v>
      </c>
      <c r="Y54" s="14">
        <v>45.75</v>
      </c>
      <c r="Z54" s="13">
        <v>36.75</v>
      </c>
      <c r="AA54" s="13">
        <v>6</v>
      </c>
      <c r="AB54" s="13">
        <v>67.5</v>
      </c>
      <c r="AC54" s="13">
        <v>31.26684291868456</v>
      </c>
      <c r="AD54" s="14">
        <v>45.75</v>
      </c>
      <c r="AE54" s="14">
        <v>30.5</v>
      </c>
      <c r="AF54" s="13"/>
      <c r="AG54" s="13"/>
      <c r="AH54" s="13"/>
      <c r="AI54" s="13"/>
      <c r="AJ54" s="14">
        <v>45.75</v>
      </c>
      <c r="AK54" s="14">
        <v>0</v>
      </c>
      <c r="AL54" s="13"/>
      <c r="AM54" s="13"/>
      <c r="AN54" s="13"/>
      <c r="AO54" s="13"/>
      <c r="AP54" s="14">
        <v>0</v>
      </c>
      <c r="AQ54" s="14">
        <v>0</v>
      </c>
      <c r="AR54" s="13"/>
      <c r="AS54" s="13"/>
      <c r="AT54" s="13"/>
      <c r="AU54" s="13"/>
      <c r="AV54" s="14">
        <v>0</v>
      </c>
      <c r="AW54" s="14">
        <v>0</v>
      </c>
      <c r="AX54" s="13"/>
      <c r="AY54" s="13"/>
      <c r="AZ54" s="13"/>
      <c r="BA54" s="13"/>
      <c r="BB54" s="14">
        <v>0</v>
      </c>
      <c r="BC54" s="14">
        <v>0</v>
      </c>
      <c r="BD54" s="13"/>
      <c r="BE54" s="13"/>
      <c r="BF54" s="13"/>
      <c r="BG54" s="13"/>
      <c r="BH54" s="14">
        <v>15.25</v>
      </c>
      <c r="BI54" s="14">
        <v>0</v>
      </c>
      <c r="BJ54" s="13">
        <v>675</v>
      </c>
      <c r="BK54" s="13">
        <v>675</v>
      </c>
      <c r="BL54" s="13">
        <v>675</v>
      </c>
      <c r="BM54" s="13">
        <v>0</v>
      </c>
      <c r="BN54" s="14">
        <v>15.25</v>
      </c>
      <c r="BO54" s="14">
        <v>15.25</v>
      </c>
      <c r="BP54" s="13"/>
      <c r="BQ54" s="13"/>
      <c r="BR54" s="13"/>
      <c r="BS54" s="13"/>
      <c r="BT54" s="14">
        <v>15.25</v>
      </c>
      <c r="BU54" s="14">
        <v>0</v>
      </c>
      <c r="BV54" s="68"/>
    </row>
    <row r="55" spans="1:74" x14ac:dyDescent="0.2">
      <c r="A55" s="1" t="s">
        <v>7</v>
      </c>
      <c r="B55" s="13">
        <v>45.505728185812927</v>
      </c>
      <c r="C55" s="13">
        <v>0.6</v>
      </c>
      <c r="D55" s="13">
        <v>216</v>
      </c>
      <c r="E55" s="13">
        <v>61.864905814635371</v>
      </c>
      <c r="F55" s="14">
        <v>249.88999999999996</v>
      </c>
      <c r="G55" s="14">
        <v>191.16</v>
      </c>
      <c r="H55" s="13">
        <v>19.051217814892137</v>
      </c>
      <c r="I55" s="13">
        <v>1.5</v>
      </c>
      <c r="J55" s="13">
        <v>64.8</v>
      </c>
      <c r="K55" s="13">
        <v>24.497089458786022</v>
      </c>
      <c r="L55" s="14">
        <v>249.88999999999996</v>
      </c>
      <c r="M55" s="14">
        <v>86.22</v>
      </c>
      <c r="N55" s="13">
        <v>90.84571428571428</v>
      </c>
      <c r="O55" s="13">
        <v>5.4</v>
      </c>
      <c r="P55" s="13">
        <v>195.84</v>
      </c>
      <c r="Q55" s="13">
        <v>76.971515668797039</v>
      </c>
      <c r="R55" s="14">
        <v>249.88999999999996</v>
      </c>
      <c r="S55" s="14">
        <v>40.950000000000003</v>
      </c>
      <c r="T55" s="13">
        <v>102.70107568190549</v>
      </c>
      <c r="U55" s="13">
        <v>0.9</v>
      </c>
      <c r="V55" s="13">
        <v>540</v>
      </c>
      <c r="W55" s="13">
        <v>194.72561708802766</v>
      </c>
      <c r="X55" s="14">
        <v>115.91999999999999</v>
      </c>
      <c r="Y55" s="14">
        <v>78.09</v>
      </c>
      <c r="Z55" s="13">
        <v>93.490112756647591</v>
      </c>
      <c r="AA55" s="13">
        <v>0.75</v>
      </c>
      <c r="AB55" s="13">
        <v>210</v>
      </c>
      <c r="AC55" s="13">
        <v>88.931367504735448</v>
      </c>
      <c r="AD55" s="14">
        <v>115.91999999999999</v>
      </c>
      <c r="AE55" s="14">
        <v>59.42</v>
      </c>
      <c r="AF55" s="13">
        <v>216.28604005385392</v>
      </c>
      <c r="AG55" s="13">
        <v>1.17</v>
      </c>
      <c r="AH55" s="13">
        <v>472.5</v>
      </c>
      <c r="AI55" s="13">
        <v>178.51115016786994</v>
      </c>
      <c r="AJ55" s="14">
        <v>115.91999999999999</v>
      </c>
      <c r="AK55" s="14">
        <v>59.42</v>
      </c>
      <c r="AL55" s="13">
        <v>11.7</v>
      </c>
      <c r="AM55" s="13">
        <v>11.7</v>
      </c>
      <c r="AN55" s="13">
        <v>11.7</v>
      </c>
      <c r="AO55" s="13">
        <v>0</v>
      </c>
      <c r="AP55" s="14">
        <v>34.29</v>
      </c>
      <c r="AQ55" s="14">
        <v>14.86</v>
      </c>
      <c r="AR55" s="13"/>
      <c r="AS55" s="13"/>
      <c r="AT55" s="13"/>
      <c r="AU55" s="13"/>
      <c r="AV55" s="14">
        <v>34.29</v>
      </c>
      <c r="AW55" s="14">
        <v>0</v>
      </c>
      <c r="AX55" s="13">
        <v>675</v>
      </c>
      <c r="AY55" s="13">
        <v>675</v>
      </c>
      <c r="AZ55" s="13">
        <v>675</v>
      </c>
      <c r="BA55" s="13">
        <v>0</v>
      </c>
      <c r="BB55" s="14">
        <v>34.29</v>
      </c>
      <c r="BC55" s="14">
        <v>12.7</v>
      </c>
      <c r="BD55" s="13">
        <v>16.5</v>
      </c>
      <c r="BE55" s="13">
        <v>15</v>
      </c>
      <c r="BF55" s="13">
        <v>18</v>
      </c>
      <c r="BG55" s="13">
        <v>1.5304290623070702</v>
      </c>
      <c r="BH55" s="14">
        <v>69.2</v>
      </c>
      <c r="BI55" s="14">
        <v>25.4</v>
      </c>
      <c r="BJ55" s="13">
        <v>30.6</v>
      </c>
      <c r="BK55" s="13">
        <v>7.2</v>
      </c>
      <c r="BL55" s="13">
        <v>54</v>
      </c>
      <c r="BM55" s="13">
        <v>23.874693371990297</v>
      </c>
      <c r="BN55" s="14">
        <v>69.2</v>
      </c>
      <c r="BO55" s="14">
        <v>25.4</v>
      </c>
      <c r="BP55" s="13"/>
      <c r="BQ55" s="13"/>
      <c r="BR55" s="13"/>
      <c r="BS55" s="13"/>
      <c r="BT55" s="14">
        <v>69.2</v>
      </c>
      <c r="BU55" s="14">
        <v>0</v>
      </c>
      <c r="BV55" s="68"/>
    </row>
    <row r="56" spans="1:74" x14ac:dyDescent="0.2">
      <c r="A56" s="1" t="s">
        <v>8</v>
      </c>
      <c r="B56" s="13">
        <v>43.3</v>
      </c>
      <c r="C56" s="13">
        <v>2.4</v>
      </c>
      <c r="D56" s="13">
        <v>120</v>
      </c>
      <c r="E56" s="13">
        <v>55.253047632933992</v>
      </c>
      <c r="F56" s="14">
        <v>103.5</v>
      </c>
      <c r="G56" s="14">
        <v>28.5</v>
      </c>
      <c r="H56" s="13">
        <v>10.5</v>
      </c>
      <c r="I56" s="13">
        <v>3</v>
      </c>
      <c r="J56" s="13">
        <v>18</v>
      </c>
      <c r="K56" s="13">
        <v>7.7055175037112207</v>
      </c>
      <c r="L56" s="14">
        <v>103.5</v>
      </c>
      <c r="M56" s="14">
        <v>19</v>
      </c>
      <c r="N56" s="13">
        <v>252.8516129032258</v>
      </c>
      <c r="O56" s="13">
        <v>7.2</v>
      </c>
      <c r="P56" s="13">
        <v>608.4</v>
      </c>
      <c r="Q56" s="13">
        <v>302.10341692829877</v>
      </c>
      <c r="R56" s="14">
        <v>103.5</v>
      </c>
      <c r="S56" s="14">
        <v>23.25</v>
      </c>
      <c r="T56" s="13"/>
      <c r="U56" s="13"/>
      <c r="V56" s="13"/>
      <c r="W56" s="13"/>
      <c r="X56" s="14">
        <v>9.5</v>
      </c>
      <c r="Y56" s="14">
        <v>0</v>
      </c>
      <c r="Z56" s="13">
        <v>1260</v>
      </c>
      <c r="AA56" s="13">
        <v>1260</v>
      </c>
      <c r="AB56" s="13">
        <v>1260</v>
      </c>
      <c r="AC56" s="13">
        <v>0</v>
      </c>
      <c r="AD56" s="14">
        <v>9.5</v>
      </c>
      <c r="AE56" s="14">
        <v>9.5</v>
      </c>
      <c r="AF56" s="13"/>
      <c r="AG56" s="13"/>
      <c r="AH56" s="13"/>
      <c r="AI56" s="13"/>
      <c r="AJ56" s="14">
        <v>9.5</v>
      </c>
      <c r="AK56" s="14">
        <v>0</v>
      </c>
      <c r="AL56" s="13"/>
      <c r="AM56" s="13"/>
      <c r="AN56" s="13"/>
      <c r="AO56" s="13"/>
      <c r="AP56" s="14">
        <v>0</v>
      </c>
      <c r="AQ56" s="14">
        <v>0</v>
      </c>
      <c r="AR56" s="13"/>
      <c r="AS56" s="13"/>
      <c r="AT56" s="13"/>
      <c r="AU56" s="13"/>
      <c r="AV56" s="14">
        <v>0</v>
      </c>
      <c r="AW56" s="14">
        <v>0</v>
      </c>
      <c r="AX56" s="13"/>
      <c r="AY56" s="13"/>
      <c r="AZ56" s="13"/>
      <c r="BA56" s="13"/>
      <c r="BB56" s="14">
        <v>0</v>
      </c>
      <c r="BC56" s="14">
        <v>0</v>
      </c>
      <c r="BD56" s="13"/>
      <c r="BE56" s="13"/>
      <c r="BF56" s="13"/>
      <c r="BG56" s="13"/>
      <c r="BH56" s="14">
        <v>0</v>
      </c>
      <c r="BI56" s="14">
        <v>0</v>
      </c>
      <c r="BJ56" s="13"/>
      <c r="BK56" s="13"/>
      <c r="BL56" s="13"/>
      <c r="BM56" s="13"/>
      <c r="BN56" s="14">
        <v>0</v>
      </c>
      <c r="BO56" s="14">
        <v>0</v>
      </c>
      <c r="BP56" s="13"/>
      <c r="BQ56" s="13"/>
      <c r="BR56" s="13"/>
      <c r="BS56" s="13"/>
      <c r="BT56" s="14">
        <v>0</v>
      </c>
      <c r="BU56" s="14">
        <v>0</v>
      </c>
      <c r="BV56" s="68"/>
    </row>
    <row r="57" spans="1:74" x14ac:dyDescent="0.2">
      <c r="A57" s="1" t="s">
        <v>9</v>
      </c>
      <c r="B57" s="13">
        <v>30.936481947942909</v>
      </c>
      <c r="C57" s="13">
        <v>5</v>
      </c>
      <c r="D57" s="13">
        <v>102.6</v>
      </c>
      <c r="E57" s="13">
        <v>28.440045001536593</v>
      </c>
      <c r="F57" s="14">
        <v>202.92000000000002</v>
      </c>
      <c r="G57" s="14">
        <v>142.92000000000002</v>
      </c>
      <c r="H57" s="13">
        <v>37.590000000000003</v>
      </c>
      <c r="I57" s="13">
        <v>12</v>
      </c>
      <c r="J57" s="13">
        <v>96</v>
      </c>
      <c r="K57" s="13">
        <v>27.593362373201703</v>
      </c>
      <c r="L57" s="14">
        <v>202.92000000000002</v>
      </c>
      <c r="M57" s="14">
        <v>120</v>
      </c>
      <c r="N57" s="13">
        <v>172.52766558966073</v>
      </c>
      <c r="O57" s="13">
        <v>0.375</v>
      </c>
      <c r="P57" s="13">
        <v>524.88</v>
      </c>
      <c r="Q57" s="13">
        <v>217.23741238868118</v>
      </c>
      <c r="R57" s="14">
        <v>202.92000000000002</v>
      </c>
      <c r="S57" s="14">
        <v>55.71</v>
      </c>
      <c r="T57" s="13">
        <v>37.592421746293248</v>
      </c>
      <c r="U57" s="13">
        <v>14.4</v>
      </c>
      <c r="V57" s="13">
        <v>63</v>
      </c>
      <c r="W57" s="13">
        <v>21.964962287194233</v>
      </c>
      <c r="X57" s="14">
        <v>62.13</v>
      </c>
      <c r="Y57" s="14">
        <v>36.42</v>
      </c>
      <c r="Z57" s="13">
        <v>63.510385064177363</v>
      </c>
      <c r="AA57" s="13">
        <v>1.2</v>
      </c>
      <c r="AB57" s="13">
        <v>108</v>
      </c>
      <c r="AC57" s="13">
        <v>53.706173016897388</v>
      </c>
      <c r="AD57" s="14">
        <v>62.13</v>
      </c>
      <c r="AE57" s="14">
        <v>25.71</v>
      </c>
      <c r="AF57" s="13"/>
      <c r="AG57" s="13"/>
      <c r="AH57" s="13"/>
      <c r="AI57" s="13"/>
      <c r="AJ57" s="14">
        <v>62.13</v>
      </c>
      <c r="AK57" s="14">
        <v>0</v>
      </c>
      <c r="AL57" s="13"/>
      <c r="AM57" s="13"/>
      <c r="AN57" s="13"/>
      <c r="AO57" s="13"/>
      <c r="AP57" s="14">
        <v>0</v>
      </c>
      <c r="AQ57" s="14">
        <v>0</v>
      </c>
      <c r="AR57" s="13"/>
      <c r="AS57" s="13"/>
      <c r="AT57" s="13"/>
      <c r="AU57" s="13"/>
      <c r="AV57" s="14">
        <v>0</v>
      </c>
      <c r="AW57" s="14">
        <v>0</v>
      </c>
      <c r="AX57" s="13"/>
      <c r="AY57" s="13"/>
      <c r="AZ57" s="13"/>
      <c r="BA57" s="13"/>
      <c r="BB57" s="14">
        <v>0</v>
      </c>
      <c r="BC57" s="14">
        <v>0</v>
      </c>
      <c r="BD57" s="13">
        <v>36</v>
      </c>
      <c r="BE57" s="13">
        <v>36</v>
      </c>
      <c r="BF57" s="13">
        <v>36</v>
      </c>
      <c r="BG57" s="13">
        <v>0</v>
      </c>
      <c r="BH57" s="14">
        <v>15</v>
      </c>
      <c r="BI57" s="14">
        <v>15</v>
      </c>
      <c r="BJ57" s="13"/>
      <c r="BK57" s="13"/>
      <c r="BL57" s="13"/>
      <c r="BM57" s="13"/>
      <c r="BN57" s="14">
        <v>15</v>
      </c>
      <c r="BO57" s="14">
        <v>0</v>
      </c>
      <c r="BP57" s="13"/>
      <c r="BQ57" s="13"/>
      <c r="BR57" s="13"/>
      <c r="BS57" s="13"/>
      <c r="BT57" s="14">
        <v>15</v>
      </c>
      <c r="BU57" s="14">
        <v>0</v>
      </c>
      <c r="BV57" s="68"/>
    </row>
    <row r="58" spans="1:74" x14ac:dyDescent="0.2">
      <c r="A58" s="1" t="s">
        <v>10</v>
      </c>
      <c r="B58" s="13">
        <v>2.7</v>
      </c>
      <c r="C58" s="13">
        <v>2.7</v>
      </c>
      <c r="D58" s="13">
        <v>2.7</v>
      </c>
      <c r="E58" s="13">
        <v>0</v>
      </c>
      <c r="F58" s="14">
        <v>16.66</v>
      </c>
      <c r="G58" s="14">
        <v>8.33</v>
      </c>
      <c r="H58" s="13">
        <v>208.8</v>
      </c>
      <c r="I58" s="13">
        <v>1.8</v>
      </c>
      <c r="J58" s="13">
        <v>415.8</v>
      </c>
      <c r="K58" s="13">
        <v>213.50692470398175</v>
      </c>
      <c r="L58" s="14">
        <v>16.66</v>
      </c>
      <c r="M58" s="14">
        <v>16.66</v>
      </c>
      <c r="N58" s="13"/>
      <c r="O58" s="13"/>
      <c r="P58" s="13"/>
      <c r="Q58" s="13"/>
      <c r="R58" s="14">
        <v>16.66</v>
      </c>
      <c r="S58" s="14">
        <v>0</v>
      </c>
      <c r="T58" s="13"/>
      <c r="U58" s="13"/>
      <c r="V58" s="13"/>
      <c r="W58" s="13"/>
      <c r="X58" s="14">
        <v>8.33</v>
      </c>
      <c r="Y58" s="14">
        <v>0</v>
      </c>
      <c r="Z58" s="13">
        <v>799.2</v>
      </c>
      <c r="AA58" s="13">
        <v>799.2</v>
      </c>
      <c r="AB58" s="13">
        <v>799.2</v>
      </c>
      <c r="AC58" s="13">
        <v>0</v>
      </c>
      <c r="AD58" s="14">
        <v>8.33</v>
      </c>
      <c r="AE58" s="14">
        <v>8.33</v>
      </c>
      <c r="AF58" s="13">
        <v>576</v>
      </c>
      <c r="AG58" s="13">
        <v>576</v>
      </c>
      <c r="AH58" s="13">
        <v>576</v>
      </c>
      <c r="AI58" s="13">
        <v>0</v>
      </c>
      <c r="AJ58" s="14">
        <v>8.33</v>
      </c>
      <c r="AK58" s="14">
        <v>8.33</v>
      </c>
      <c r="AL58" s="13"/>
      <c r="AM58" s="13"/>
      <c r="AN58" s="13"/>
      <c r="AO58" s="13"/>
      <c r="AP58" s="14">
        <v>0</v>
      </c>
      <c r="AQ58" s="14">
        <v>0</v>
      </c>
      <c r="AR58" s="13"/>
      <c r="AS58" s="13"/>
      <c r="AT58" s="13"/>
      <c r="AU58" s="13"/>
      <c r="AV58" s="14">
        <v>0</v>
      </c>
      <c r="AW58" s="14">
        <v>0</v>
      </c>
      <c r="AX58" s="13"/>
      <c r="AY58" s="13"/>
      <c r="AZ58" s="13"/>
      <c r="BA58" s="13"/>
      <c r="BB58" s="14">
        <v>0</v>
      </c>
      <c r="BC58" s="14">
        <v>0</v>
      </c>
      <c r="BD58" s="13"/>
      <c r="BE58" s="13"/>
      <c r="BF58" s="13"/>
      <c r="BG58" s="13"/>
      <c r="BH58" s="14">
        <v>0</v>
      </c>
      <c r="BI58" s="14">
        <v>0</v>
      </c>
      <c r="BJ58" s="13"/>
      <c r="BK58" s="13"/>
      <c r="BL58" s="13"/>
      <c r="BM58" s="13"/>
      <c r="BN58" s="14">
        <v>0</v>
      </c>
      <c r="BO58" s="14">
        <v>0</v>
      </c>
      <c r="BP58" s="13"/>
      <c r="BQ58" s="13"/>
      <c r="BR58" s="13"/>
      <c r="BS58" s="13"/>
      <c r="BT58" s="14">
        <v>0</v>
      </c>
      <c r="BU58" s="14">
        <v>0</v>
      </c>
      <c r="BV58" s="68"/>
    </row>
    <row r="59" spans="1:74" x14ac:dyDescent="0.2">
      <c r="A59" s="1" t="s">
        <v>18</v>
      </c>
      <c r="B59" s="13">
        <v>80.238347552761553</v>
      </c>
      <c r="C59" s="13">
        <v>7.2</v>
      </c>
      <c r="D59" s="13">
        <v>162</v>
      </c>
      <c r="E59" s="13">
        <v>62.998434717155192</v>
      </c>
      <c r="F59" s="14">
        <v>61.99</v>
      </c>
      <c r="G59" s="14">
        <v>44.54</v>
      </c>
      <c r="H59" s="13">
        <v>4.8</v>
      </c>
      <c r="I59" s="13">
        <v>4.8</v>
      </c>
      <c r="J59" s="13">
        <v>4.8</v>
      </c>
      <c r="K59" s="13">
        <v>0</v>
      </c>
      <c r="L59" s="14">
        <v>61.99</v>
      </c>
      <c r="M59" s="14">
        <v>9.64</v>
      </c>
      <c r="N59" s="13">
        <v>27.839828080229225</v>
      </c>
      <c r="O59" s="13">
        <v>3</v>
      </c>
      <c r="P59" s="13">
        <v>58.5</v>
      </c>
      <c r="Q59" s="13">
        <v>28.423421160820247</v>
      </c>
      <c r="R59" s="14">
        <v>61.99</v>
      </c>
      <c r="S59" s="14">
        <v>17.45</v>
      </c>
      <c r="T59" s="13">
        <v>11.467392550143265</v>
      </c>
      <c r="U59" s="13">
        <v>1.8</v>
      </c>
      <c r="V59" s="13">
        <v>23.4</v>
      </c>
      <c r="W59" s="13">
        <v>11.062088235562474</v>
      </c>
      <c r="X59" s="14">
        <v>17.45</v>
      </c>
      <c r="Y59" s="14">
        <v>17.45</v>
      </c>
      <c r="Z59" s="13">
        <v>1.8</v>
      </c>
      <c r="AA59" s="13">
        <v>1.8</v>
      </c>
      <c r="AB59" s="13">
        <v>1.8</v>
      </c>
      <c r="AC59" s="13">
        <v>0</v>
      </c>
      <c r="AD59" s="14">
        <v>17.45</v>
      </c>
      <c r="AE59" s="14">
        <v>7.81</v>
      </c>
      <c r="AF59" s="13">
        <v>1.5</v>
      </c>
      <c r="AG59" s="13">
        <v>1.5</v>
      </c>
      <c r="AH59" s="13">
        <v>1.5</v>
      </c>
      <c r="AI59" s="13">
        <v>0</v>
      </c>
      <c r="AJ59" s="14">
        <v>17.45</v>
      </c>
      <c r="AK59" s="14">
        <v>7.81</v>
      </c>
      <c r="AL59" s="13"/>
      <c r="AM59" s="13"/>
      <c r="AN59" s="13"/>
      <c r="AO59" s="13"/>
      <c r="AP59" s="14">
        <v>0</v>
      </c>
      <c r="AQ59" s="14">
        <v>0</v>
      </c>
      <c r="AR59" s="13"/>
      <c r="AS59" s="13"/>
      <c r="AT59" s="13"/>
      <c r="AU59" s="13"/>
      <c r="AV59" s="14">
        <v>0</v>
      </c>
      <c r="AW59" s="14">
        <v>0</v>
      </c>
      <c r="AX59" s="13"/>
      <c r="AY59" s="13"/>
      <c r="AZ59" s="13"/>
      <c r="BA59" s="13"/>
      <c r="BB59" s="14">
        <v>0</v>
      </c>
      <c r="BC59" s="14">
        <v>0</v>
      </c>
      <c r="BD59" s="13"/>
      <c r="BE59" s="13"/>
      <c r="BF59" s="13"/>
      <c r="BG59" s="13"/>
      <c r="BH59" s="14">
        <v>7.81</v>
      </c>
      <c r="BI59" s="14">
        <v>0</v>
      </c>
      <c r="BJ59" s="13">
        <v>38.4</v>
      </c>
      <c r="BK59" s="13">
        <v>38.4</v>
      </c>
      <c r="BL59" s="13">
        <v>38.4</v>
      </c>
      <c r="BM59" s="13">
        <v>0</v>
      </c>
      <c r="BN59" s="14">
        <v>7.81</v>
      </c>
      <c r="BO59" s="14">
        <v>7.81</v>
      </c>
      <c r="BP59" s="13">
        <v>150</v>
      </c>
      <c r="BQ59" s="13">
        <v>150</v>
      </c>
      <c r="BR59" s="13">
        <v>150</v>
      </c>
      <c r="BS59" s="13">
        <v>0</v>
      </c>
      <c r="BT59" s="14">
        <v>7.81</v>
      </c>
      <c r="BU59" s="14">
        <v>7.81</v>
      </c>
      <c r="BV59" s="68"/>
    </row>
    <row r="60" spans="1:74" x14ac:dyDescent="0.2">
      <c r="A60" s="1" t="s">
        <v>12</v>
      </c>
      <c r="B60" s="13">
        <v>64.44</v>
      </c>
      <c r="C60" s="13">
        <v>18</v>
      </c>
      <c r="D60" s="13">
        <v>216</v>
      </c>
      <c r="E60" s="13">
        <v>77.004857053576998</v>
      </c>
      <c r="F60" s="14">
        <v>69.48</v>
      </c>
      <c r="G60" s="14">
        <v>57.9</v>
      </c>
      <c r="H60" s="13"/>
      <c r="I60" s="13"/>
      <c r="J60" s="13"/>
      <c r="K60" s="13"/>
      <c r="L60" s="14">
        <v>69.48</v>
      </c>
      <c r="M60" s="14">
        <v>0</v>
      </c>
      <c r="N60" s="13">
        <v>10.53</v>
      </c>
      <c r="O60" s="13">
        <v>10.53</v>
      </c>
      <c r="P60" s="13">
        <v>10.53</v>
      </c>
      <c r="Q60" s="13">
        <v>0</v>
      </c>
      <c r="R60" s="14">
        <v>69.48</v>
      </c>
      <c r="S60" s="14">
        <v>11.58</v>
      </c>
      <c r="T60" s="13">
        <v>14.4</v>
      </c>
      <c r="U60" s="13">
        <v>14.4</v>
      </c>
      <c r="V60" s="13">
        <v>14.4</v>
      </c>
      <c r="W60" s="13">
        <v>0</v>
      </c>
      <c r="X60" s="14">
        <v>23.16</v>
      </c>
      <c r="Y60" s="14">
        <v>11.58</v>
      </c>
      <c r="Z60" s="13">
        <v>5.52</v>
      </c>
      <c r="AA60" s="13">
        <v>5.52</v>
      </c>
      <c r="AB60" s="13">
        <v>5.52</v>
      </c>
      <c r="AC60" s="13">
        <v>0</v>
      </c>
      <c r="AD60" s="14">
        <v>23.16</v>
      </c>
      <c r="AE60" s="14">
        <v>11.58</v>
      </c>
      <c r="AF60" s="13">
        <v>299.52</v>
      </c>
      <c r="AG60" s="13">
        <v>299.52</v>
      </c>
      <c r="AH60" s="13">
        <v>299.52</v>
      </c>
      <c r="AI60" s="13">
        <v>0</v>
      </c>
      <c r="AJ60" s="14">
        <v>23.16</v>
      </c>
      <c r="AK60" s="14">
        <v>11.58</v>
      </c>
      <c r="AL60" s="13"/>
      <c r="AM60" s="13"/>
      <c r="AN60" s="13"/>
      <c r="AO60" s="13"/>
      <c r="AP60" s="14">
        <v>0</v>
      </c>
      <c r="AQ60" s="14">
        <v>0</v>
      </c>
      <c r="AR60" s="13"/>
      <c r="AS60" s="13"/>
      <c r="AT60" s="13"/>
      <c r="AU60" s="13"/>
      <c r="AV60" s="14">
        <v>0</v>
      </c>
      <c r="AW60" s="14">
        <v>0</v>
      </c>
      <c r="AX60" s="13"/>
      <c r="AY60" s="13"/>
      <c r="AZ60" s="13"/>
      <c r="BA60" s="13"/>
      <c r="BB60" s="14">
        <v>0</v>
      </c>
      <c r="BC60" s="14">
        <v>0</v>
      </c>
      <c r="BD60" s="13">
        <v>1.5</v>
      </c>
      <c r="BE60" s="13">
        <v>1.5</v>
      </c>
      <c r="BF60" s="13">
        <v>1.5</v>
      </c>
      <c r="BG60" s="13">
        <v>0</v>
      </c>
      <c r="BH60" s="14">
        <v>34.74</v>
      </c>
      <c r="BI60" s="14">
        <v>11.58</v>
      </c>
      <c r="BJ60" s="13">
        <v>148</v>
      </c>
      <c r="BK60" s="13">
        <v>20</v>
      </c>
      <c r="BL60" s="13">
        <v>276</v>
      </c>
      <c r="BM60" s="13">
        <v>130.85621949493046</v>
      </c>
      <c r="BN60" s="14">
        <v>34.74</v>
      </c>
      <c r="BO60" s="14">
        <v>23.16</v>
      </c>
      <c r="BP60" s="13">
        <v>1</v>
      </c>
      <c r="BQ60" s="13">
        <v>1</v>
      </c>
      <c r="BR60" s="13">
        <v>1</v>
      </c>
      <c r="BS60" s="13">
        <v>0</v>
      </c>
      <c r="BT60" s="14">
        <v>34.74</v>
      </c>
      <c r="BU60" s="14">
        <v>11.58</v>
      </c>
      <c r="BV60" s="68"/>
    </row>
    <row r="61" spans="1:74" x14ac:dyDescent="0.2">
      <c r="A61" s="1" t="s">
        <v>13</v>
      </c>
      <c r="B61" s="13">
        <v>21.6</v>
      </c>
      <c r="C61" s="13">
        <v>7.2</v>
      </c>
      <c r="D61" s="13">
        <v>36</v>
      </c>
      <c r="E61" s="13">
        <v>14.985126954775733</v>
      </c>
      <c r="F61" s="14">
        <v>13.06</v>
      </c>
      <c r="G61" s="14">
        <v>13.06</v>
      </c>
      <c r="H61" s="13">
        <v>43.2</v>
      </c>
      <c r="I61" s="13">
        <v>43.2</v>
      </c>
      <c r="J61" s="13">
        <v>43.2</v>
      </c>
      <c r="K61" s="13">
        <v>0</v>
      </c>
      <c r="L61" s="14">
        <v>13.06</v>
      </c>
      <c r="M61" s="14">
        <v>6.53</v>
      </c>
      <c r="N61" s="13"/>
      <c r="O61" s="13"/>
      <c r="P61" s="13"/>
      <c r="Q61" s="13"/>
      <c r="R61" s="14">
        <v>13.06</v>
      </c>
      <c r="S61" s="14">
        <v>0</v>
      </c>
      <c r="T61" s="13">
        <v>756</v>
      </c>
      <c r="U61" s="13">
        <v>756</v>
      </c>
      <c r="V61" s="13">
        <v>756</v>
      </c>
      <c r="W61" s="13">
        <v>0</v>
      </c>
      <c r="X61" s="14">
        <v>6.53</v>
      </c>
      <c r="Y61" s="14">
        <v>6.53</v>
      </c>
      <c r="Z61" s="13">
        <v>1684.8</v>
      </c>
      <c r="AA61" s="13">
        <v>1684.8</v>
      </c>
      <c r="AB61" s="13">
        <v>1684.8</v>
      </c>
      <c r="AC61" s="13">
        <v>0</v>
      </c>
      <c r="AD61" s="14">
        <v>6.53</v>
      </c>
      <c r="AE61" s="14">
        <v>6.53</v>
      </c>
      <c r="AF61" s="13">
        <v>2246.4</v>
      </c>
      <c r="AG61" s="13">
        <v>2246.4</v>
      </c>
      <c r="AH61" s="13">
        <v>2246.4</v>
      </c>
      <c r="AI61" s="13">
        <v>0</v>
      </c>
      <c r="AJ61" s="14">
        <v>6.53</v>
      </c>
      <c r="AK61" s="14">
        <v>6.53</v>
      </c>
      <c r="AL61" s="13"/>
      <c r="AM61" s="13"/>
      <c r="AN61" s="13"/>
      <c r="AO61" s="13"/>
      <c r="AP61" s="14">
        <v>0</v>
      </c>
      <c r="AQ61" s="14">
        <v>0</v>
      </c>
      <c r="AR61" s="13"/>
      <c r="AS61" s="13"/>
      <c r="AT61" s="13"/>
      <c r="AU61" s="13"/>
      <c r="AV61" s="14">
        <v>0</v>
      </c>
      <c r="AW61" s="14">
        <v>0</v>
      </c>
      <c r="AX61" s="13"/>
      <c r="AY61" s="13"/>
      <c r="AZ61" s="13"/>
      <c r="BA61" s="13"/>
      <c r="BB61" s="14">
        <v>0</v>
      </c>
      <c r="BC61" s="14">
        <v>0</v>
      </c>
      <c r="BD61" s="13"/>
      <c r="BE61" s="13"/>
      <c r="BF61" s="13"/>
      <c r="BG61" s="13"/>
      <c r="BH61" s="14">
        <v>0</v>
      </c>
      <c r="BI61" s="14">
        <v>0</v>
      </c>
      <c r="BJ61" s="13"/>
      <c r="BK61" s="13"/>
      <c r="BL61" s="13"/>
      <c r="BM61" s="13"/>
      <c r="BN61" s="14">
        <v>0</v>
      </c>
      <c r="BO61" s="14">
        <v>0</v>
      </c>
      <c r="BP61" s="13"/>
      <c r="BQ61" s="13"/>
      <c r="BR61" s="13"/>
      <c r="BS61" s="13"/>
      <c r="BT61" s="14">
        <v>0</v>
      </c>
      <c r="BU61" s="14">
        <v>0</v>
      </c>
      <c r="BV61" s="68"/>
    </row>
    <row r="62" spans="1:74" x14ac:dyDescent="0.2">
      <c r="A62" s="1" t="s">
        <v>14</v>
      </c>
      <c r="B62" s="13">
        <v>108.5</v>
      </c>
      <c r="C62" s="13">
        <v>1.5</v>
      </c>
      <c r="D62" s="13">
        <v>216</v>
      </c>
      <c r="E62" s="13">
        <v>90.531249591962762</v>
      </c>
      <c r="F62" s="14">
        <v>36.26</v>
      </c>
      <c r="G62" s="14">
        <v>15.54</v>
      </c>
      <c r="H62" s="13">
        <v>12</v>
      </c>
      <c r="I62" s="13">
        <v>12</v>
      </c>
      <c r="J62" s="13">
        <v>12</v>
      </c>
      <c r="K62" s="13">
        <v>0</v>
      </c>
      <c r="L62" s="14">
        <v>36.26</v>
      </c>
      <c r="M62" s="14">
        <v>5.18</v>
      </c>
      <c r="N62" s="13">
        <v>102.84</v>
      </c>
      <c r="O62" s="13">
        <v>7.2</v>
      </c>
      <c r="P62" s="13">
        <v>153.6</v>
      </c>
      <c r="Q62" s="13">
        <v>58.585887770364842</v>
      </c>
      <c r="R62" s="14">
        <v>36.26</v>
      </c>
      <c r="S62" s="14">
        <v>20.72</v>
      </c>
      <c r="T62" s="13">
        <v>141</v>
      </c>
      <c r="U62" s="13">
        <v>72</v>
      </c>
      <c r="V62" s="13">
        <v>210</v>
      </c>
      <c r="W62" s="13">
        <v>72.592381460824427</v>
      </c>
      <c r="X62" s="14">
        <v>15.54</v>
      </c>
      <c r="Y62" s="14">
        <v>10.36</v>
      </c>
      <c r="Z62" s="13">
        <v>151.19999999999999</v>
      </c>
      <c r="AA62" s="13">
        <v>151.19999999999999</v>
      </c>
      <c r="AB62" s="13">
        <v>151.19999999999999</v>
      </c>
      <c r="AC62" s="13">
        <v>0</v>
      </c>
      <c r="AD62" s="14">
        <v>15.54</v>
      </c>
      <c r="AE62" s="14">
        <v>5.18</v>
      </c>
      <c r="AF62" s="13"/>
      <c r="AG62" s="13"/>
      <c r="AH62" s="13"/>
      <c r="AI62" s="13"/>
      <c r="AJ62" s="14">
        <v>15.54</v>
      </c>
      <c r="AK62" s="14">
        <v>0</v>
      </c>
      <c r="AL62" s="13"/>
      <c r="AM62" s="13"/>
      <c r="AN62" s="13"/>
      <c r="AO62" s="13"/>
      <c r="AP62" s="14">
        <v>0</v>
      </c>
      <c r="AQ62" s="14">
        <v>0</v>
      </c>
      <c r="AR62" s="13"/>
      <c r="AS62" s="13"/>
      <c r="AT62" s="13"/>
      <c r="AU62" s="13"/>
      <c r="AV62" s="14">
        <v>0</v>
      </c>
      <c r="AW62" s="14">
        <v>0</v>
      </c>
      <c r="AX62" s="13"/>
      <c r="AY62" s="13"/>
      <c r="AZ62" s="13"/>
      <c r="BA62" s="13"/>
      <c r="BB62" s="14">
        <v>0</v>
      </c>
      <c r="BC62" s="14">
        <v>0</v>
      </c>
      <c r="BD62" s="13"/>
      <c r="BE62" s="13"/>
      <c r="BF62" s="13"/>
      <c r="BG62" s="13"/>
      <c r="BH62" s="14">
        <v>0</v>
      </c>
      <c r="BI62" s="14">
        <v>0</v>
      </c>
      <c r="BJ62" s="13"/>
      <c r="BK62" s="13"/>
      <c r="BL62" s="13"/>
      <c r="BM62" s="13"/>
      <c r="BN62" s="14">
        <v>0</v>
      </c>
      <c r="BO62" s="14">
        <v>0</v>
      </c>
      <c r="BP62" s="13"/>
      <c r="BQ62" s="13"/>
      <c r="BR62" s="13"/>
      <c r="BS62" s="13"/>
      <c r="BT62" s="14">
        <v>0</v>
      </c>
      <c r="BU62" s="14">
        <v>0</v>
      </c>
      <c r="BV62" s="68"/>
    </row>
    <row r="63" spans="1:74" x14ac:dyDescent="0.2">
      <c r="A63" s="1" t="s">
        <v>15</v>
      </c>
      <c r="B63" s="13">
        <v>65.579427371858415</v>
      </c>
      <c r="C63" s="13">
        <v>6</v>
      </c>
      <c r="D63" s="13">
        <v>198</v>
      </c>
      <c r="E63" s="13">
        <v>64.291741710744731</v>
      </c>
      <c r="F63" s="14">
        <v>350.05</v>
      </c>
      <c r="G63" s="14">
        <v>171.49</v>
      </c>
      <c r="H63" s="13">
        <v>94.162499999999994</v>
      </c>
      <c r="I63" s="13">
        <v>0.22500000000000001</v>
      </c>
      <c r="J63" s="13">
        <v>324</v>
      </c>
      <c r="K63" s="13">
        <v>129.0509481134161</v>
      </c>
      <c r="L63" s="14">
        <v>350.05</v>
      </c>
      <c r="M63" s="14">
        <v>178.56</v>
      </c>
      <c r="N63" s="13">
        <v>87.48</v>
      </c>
      <c r="O63" s="13">
        <v>2.16</v>
      </c>
      <c r="P63" s="13">
        <v>172.8</v>
      </c>
      <c r="Q63" s="13">
        <v>87.2272539323085</v>
      </c>
      <c r="R63" s="14">
        <v>350.05</v>
      </c>
      <c r="S63" s="14">
        <v>23.12</v>
      </c>
      <c r="T63" s="13"/>
      <c r="U63" s="13"/>
      <c r="V63" s="13"/>
      <c r="W63" s="13"/>
      <c r="X63" s="14">
        <v>41.75</v>
      </c>
      <c r="Y63" s="14">
        <v>0</v>
      </c>
      <c r="Z63" s="13"/>
      <c r="AA63" s="13"/>
      <c r="AB63" s="13"/>
      <c r="AC63" s="13"/>
      <c r="AD63" s="14">
        <v>41.75</v>
      </c>
      <c r="AE63" s="14">
        <v>0</v>
      </c>
      <c r="AF63" s="13">
        <v>57.6</v>
      </c>
      <c r="AG63" s="13">
        <v>57.6</v>
      </c>
      <c r="AH63" s="13">
        <v>57.6</v>
      </c>
      <c r="AI63" s="13">
        <v>0</v>
      </c>
      <c r="AJ63" s="14">
        <v>41.75</v>
      </c>
      <c r="AK63" s="14">
        <v>41.75</v>
      </c>
      <c r="AL63" s="13"/>
      <c r="AM63" s="13"/>
      <c r="AN63" s="13"/>
      <c r="AO63" s="13"/>
      <c r="AP63" s="14">
        <v>0</v>
      </c>
      <c r="AQ63" s="14">
        <v>0</v>
      </c>
      <c r="AR63" s="13"/>
      <c r="AS63" s="13"/>
      <c r="AT63" s="13"/>
      <c r="AU63" s="13"/>
      <c r="AV63" s="14">
        <v>0</v>
      </c>
      <c r="AW63" s="14">
        <v>0</v>
      </c>
      <c r="AX63" s="13"/>
      <c r="AY63" s="13"/>
      <c r="AZ63" s="13"/>
      <c r="BA63" s="13"/>
      <c r="BB63" s="14">
        <v>0</v>
      </c>
      <c r="BC63" s="14">
        <v>0</v>
      </c>
      <c r="BD63" s="13">
        <v>252</v>
      </c>
      <c r="BE63" s="13">
        <v>252</v>
      </c>
      <c r="BF63" s="13">
        <v>252</v>
      </c>
      <c r="BG63" s="13">
        <v>0</v>
      </c>
      <c r="BH63" s="14">
        <v>95.06</v>
      </c>
      <c r="BI63" s="14">
        <v>41.75</v>
      </c>
      <c r="BJ63" s="13">
        <v>21.789701744513227</v>
      </c>
      <c r="BK63" s="13">
        <v>3.9</v>
      </c>
      <c r="BL63" s="13">
        <v>86.4</v>
      </c>
      <c r="BM63" s="13">
        <v>34.321353328900607</v>
      </c>
      <c r="BN63" s="14">
        <v>95.06</v>
      </c>
      <c r="BO63" s="14">
        <v>53.31</v>
      </c>
      <c r="BP63" s="13"/>
      <c r="BQ63" s="13"/>
      <c r="BR63" s="13"/>
      <c r="BS63" s="13"/>
      <c r="BT63" s="14">
        <v>95.06</v>
      </c>
      <c r="BU63" s="14">
        <v>0</v>
      </c>
      <c r="BV63" s="68"/>
    </row>
    <row r="64" spans="1:74" x14ac:dyDescent="0.2">
      <c r="A64" s="1" t="s">
        <v>16</v>
      </c>
      <c r="B64" s="13">
        <v>219.53571428571431</v>
      </c>
      <c r="C64" s="13">
        <v>4.95</v>
      </c>
      <c r="D64" s="13">
        <v>1380</v>
      </c>
      <c r="E64" s="13">
        <v>476.55261040374313</v>
      </c>
      <c r="F64" s="14">
        <v>166.21000000000004</v>
      </c>
      <c r="G64" s="14">
        <v>105.77</v>
      </c>
      <c r="H64" s="13">
        <v>168.75</v>
      </c>
      <c r="I64" s="13">
        <v>1.5</v>
      </c>
      <c r="J64" s="13">
        <v>336</v>
      </c>
      <c r="K64" s="13">
        <v>170.08783401006107</v>
      </c>
      <c r="L64" s="14">
        <v>166.21000000000004</v>
      </c>
      <c r="M64" s="14">
        <v>30.22</v>
      </c>
      <c r="N64" s="13">
        <v>131.88</v>
      </c>
      <c r="O64" s="13">
        <v>4.5599999999999996</v>
      </c>
      <c r="P64" s="13">
        <v>259.2</v>
      </c>
      <c r="Q64" s="13">
        <v>129.4803170473003</v>
      </c>
      <c r="R64" s="14">
        <v>166.21000000000004</v>
      </c>
      <c r="S64" s="14">
        <v>30.22</v>
      </c>
      <c r="T64" s="13">
        <v>17</v>
      </c>
      <c r="U64" s="13">
        <v>3</v>
      </c>
      <c r="V64" s="13">
        <v>24</v>
      </c>
      <c r="W64" s="13">
        <v>10.010529083583604</v>
      </c>
      <c r="X64" s="14">
        <v>75.55</v>
      </c>
      <c r="Y64" s="14">
        <v>45.33</v>
      </c>
      <c r="Z64" s="13">
        <v>152.69999999999999</v>
      </c>
      <c r="AA64" s="13">
        <v>5.4</v>
      </c>
      <c r="AB64" s="13">
        <v>300</v>
      </c>
      <c r="AC64" s="13">
        <v>149.79933004294168</v>
      </c>
      <c r="AD64" s="14">
        <v>75.55</v>
      </c>
      <c r="AE64" s="14">
        <v>30.22</v>
      </c>
      <c r="AF64" s="13">
        <v>1296</v>
      </c>
      <c r="AG64" s="13">
        <v>1296</v>
      </c>
      <c r="AH64" s="13">
        <v>1296</v>
      </c>
      <c r="AI64" s="13">
        <v>0</v>
      </c>
      <c r="AJ64" s="14">
        <v>75.55</v>
      </c>
      <c r="AK64" s="14">
        <v>15.11</v>
      </c>
      <c r="AL64" s="13"/>
      <c r="AM64" s="13"/>
      <c r="AN64" s="13"/>
      <c r="AO64" s="13"/>
      <c r="AP64" s="14">
        <v>0</v>
      </c>
      <c r="AQ64" s="14">
        <v>0</v>
      </c>
      <c r="AR64" s="13"/>
      <c r="AS64" s="13"/>
      <c r="AT64" s="13"/>
      <c r="AU64" s="13"/>
      <c r="AV64" s="14">
        <v>0</v>
      </c>
      <c r="AW64" s="14">
        <v>0</v>
      </c>
      <c r="AX64" s="13"/>
      <c r="AY64" s="13"/>
      <c r="AZ64" s="13"/>
      <c r="BA64" s="13"/>
      <c r="BB64" s="14">
        <v>0</v>
      </c>
      <c r="BC64" s="14">
        <v>0</v>
      </c>
      <c r="BD64" s="13"/>
      <c r="BE64" s="13"/>
      <c r="BF64" s="13"/>
      <c r="BG64" s="13"/>
      <c r="BH64" s="14">
        <v>15.11</v>
      </c>
      <c r="BI64" s="14">
        <v>0</v>
      </c>
      <c r="BJ64" s="13"/>
      <c r="BK64" s="13"/>
      <c r="BL64" s="13"/>
      <c r="BM64" s="13"/>
      <c r="BN64" s="14">
        <v>15.11</v>
      </c>
      <c r="BO64" s="14">
        <v>0</v>
      </c>
      <c r="BP64" s="13">
        <v>36.479999999999997</v>
      </c>
      <c r="BQ64" s="13">
        <v>36.479999999999997</v>
      </c>
      <c r="BR64" s="13">
        <v>36.479999999999997</v>
      </c>
      <c r="BS64" s="13">
        <v>0</v>
      </c>
      <c r="BT64" s="14">
        <v>15.11</v>
      </c>
      <c r="BU64" s="14">
        <v>15.11</v>
      </c>
      <c r="BV64" s="68"/>
    </row>
    <row r="68" spans="1:18" ht="15.75" customHeight="1" x14ac:dyDescent="0.2">
      <c r="A68" s="2" t="s">
        <v>3</v>
      </c>
      <c r="B68" s="2" t="s">
        <v>127</v>
      </c>
      <c r="C68" s="25" t="s">
        <v>76</v>
      </c>
      <c r="D68" s="26"/>
      <c r="E68" s="26"/>
      <c r="F68" s="26"/>
      <c r="G68" s="26"/>
      <c r="H68" s="27"/>
    </row>
    <row r="69" spans="1:18" ht="15.75" customHeight="1" x14ac:dyDescent="0.2">
      <c r="A69" s="3"/>
      <c r="B69" s="3"/>
      <c r="C69" s="25" t="s">
        <v>29</v>
      </c>
      <c r="D69" s="27"/>
      <c r="E69" s="2" t="s">
        <v>77</v>
      </c>
      <c r="F69" s="25" t="s">
        <v>30</v>
      </c>
      <c r="G69" s="27"/>
      <c r="H69" s="2" t="s">
        <v>78</v>
      </c>
      <c r="R69" s="68"/>
    </row>
    <row r="70" spans="1:18" ht="53.25" customHeight="1" x14ac:dyDescent="0.2">
      <c r="A70" s="4"/>
      <c r="B70" s="4"/>
      <c r="C70" s="1" t="s">
        <v>2</v>
      </c>
      <c r="D70" s="1" t="s">
        <v>17</v>
      </c>
      <c r="E70" s="4"/>
      <c r="F70" s="1" t="s">
        <v>2</v>
      </c>
      <c r="G70" s="1" t="s">
        <v>17</v>
      </c>
      <c r="H70" s="4"/>
      <c r="R70" s="68"/>
    </row>
    <row r="71" spans="1:18" x14ac:dyDescent="0.2">
      <c r="A71" s="1" t="s">
        <v>4</v>
      </c>
      <c r="B71" s="14">
        <v>67.98</v>
      </c>
      <c r="C71" s="28">
        <v>0.83333333333333326</v>
      </c>
      <c r="D71" s="28">
        <v>2.1284109993575332E-2</v>
      </c>
      <c r="E71" s="14">
        <f>C71*B71</f>
        <v>56.65</v>
      </c>
      <c r="F71" s="28">
        <v>0.16666666666666663</v>
      </c>
      <c r="G71" s="28">
        <v>4.2568219987150664E-3</v>
      </c>
      <c r="H71" s="14">
        <f>F71*B71</f>
        <v>11.329999999999998</v>
      </c>
      <c r="R71" s="68"/>
    </row>
    <row r="72" spans="1:18" x14ac:dyDescent="0.2">
      <c r="A72" s="1" t="s">
        <v>181</v>
      </c>
      <c r="B72" s="14">
        <v>379.93999999999994</v>
      </c>
      <c r="C72" s="28">
        <v>0.77272727272727293</v>
      </c>
      <c r="D72" s="28">
        <v>0.11030541664631567</v>
      </c>
      <c r="E72" s="14">
        <f t="shared" ref="E72:E83" si="9">C72*B72</f>
        <v>293.59000000000003</v>
      </c>
      <c r="F72" s="28">
        <v>0.22727272727272729</v>
      </c>
      <c r="G72" s="28">
        <v>3.2442769601857546E-2</v>
      </c>
      <c r="H72" s="14">
        <f t="shared" ref="H72:H83" si="10">F72*B72</f>
        <v>86.35</v>
      </c>
      <c r="R72" s="68"/>
    </row>
    <row r="73" spans="1:18" x14ac:dyDescent="0.2">
      <c r="A73" s="1" t="s">
        <v>6</v>
      </c>
      <c r="B73" s="14">
        <v>122</v>
      </c>
      <c r="C73" s="28">
        <v>0.875</v>
      </c>
      <c r="D73" s="28">
        <v>4.0107303474213013E-2</v>
      </c>
      <c r="E73" s="14">
        <f t="shared" si="9"/>
        <v>106.75</v>
      </c>
      <c r="F73" s="28">
        <v>0.125</v>
      </c>
      <c r="G73" s="28">
        <v>5.7296147820304301E-3</v>
      </c>
      <c r="H73" s="14">
        <f t="shared" si="10"/>
        <v>15.25</v>
      </c>
      <c r="R73" s="68"/>
    </row>
    <row r="74" spans="1:18" x14ac:dyDescent="0.2">
      <c r="A74" s="1" t="s">
        <v>7</v>
      </c>
      <c r="B74" s="14">
        <v>515.2600000000001</v>
      </c>
      <c r="C74" s="28">
        <v>0.54333734425338642</v>
      </c>
      <c r="D74" s="28">
        <v>0.10518445602473699</v>
      </c>
      <c r="E74" s="14">
        <f t="shared" si="9"/>
        <v>279.95999999999992</v>
      </c>
      <c r="F74" s="28">
        <v>0.45666265574661319</v>
      </c>
      <c r="G74" s="28">
        <v>8.8405138243394091E-2</v>
      </c>
      <c r="H74" s="14">
        <f t="shared" si="10"/>
        <v>235.29999999999995</v>
      </c>
      <c r="R74" s="68"/>
    </row>
    <row r="75" spans="1:18" x14ac:dyDescent="0.2">
      <c r="A75" s="1" t="s">
        <v>8</v>
      </c>
      <c r="B75" s="14">
        <v>122.5</v>
      </c>
      <c r="C75" s="28">
        <v>0.92244897959183669</v>
      </c>
      <c r="D75" s="28">
        <v>4.2455506253733677E-2</v>
      </c>
      <c r="E75" s="14">
        <f t="shared" si="9"/>
        <v>113</v>
      </c>
      <c r="F75" s="28">
        <v>7.7551020408163265E-2</v>
      </c>
      <c r="G75" s="28">
        <v>3.5692682248714153E-3</v>
      </c>
      <c r="H75" s="14">
        <f t="shared" si="10"/>
        <v>9.5</v>
      </c>
      <c r="R75" s="68"/>
    </row>
    <row r="76" spans="1:18" x14ac:dyDescent="0.2">
      <c r="A76" s="1" t="s">
        <v>9</v>
      </c>
      <c r="B76" s="14">
        <v>301.47000000000003</v>
      </c>
      <c r="C76" s="28">
        <v>0.84366603642153448</v>
      </c>
      <c r="D76" s="28">
        <v>9.5558703190925881E-2</v>
      </c>
      <c r="E76" s="14">
        <f t="shared" si="9"/>
        <v>254.34000000000003</v>
      </c>
      <c r="F76" s="28">
        <v>0.15633396357846552</v>
      </c>
      <c r="G76" s="28">
        <v>1.7707327519809454E-2</v>
      </c>
      <c r="H76" s="14">
        <f t="shared" si="10"/>
        <v>47.13</v>
      </c>
      <c r="R76" s="68"/>
    </row>
    <row r="77" spans="1:18" x14ac:dyDescent="0.2">
      <c r="A77" s="1" t="s">
        <v>10</v>
      </c>
      <c r="B77" s="14">
        <v>24.990000000000002</v>
      </c>
      <c r="C77" s="28">
        <v>0.66666666666666652</v>
      </c>
      <c r="D77" s="28">
        <v>6.2593693290902931E-3</v>
      </c>
      <c r="E77" s="14">
        <f t="shared" si="9"/>
        <v>16.659999999999997</v>
      </c>
      <c r="F77" s="28">
        <v>0.33333333333333326</v>
      </c>
      <c r="G77" s="28">
        <v>3.1296846645451465E-3</v>
      </c>
      <c r="H77" s="14">
        <f t="shared" si="10"/>
        <v>8.3299999999999983</v>
      </c>
      <c r="R77" s="68"/>
    </row>
    <row r="78" spans="1:18" x14ac:dyDescent="0.2">
      <c r="A78" s="1" t="s">
        <v>18</v>
      </c>
      <c r="B78" s="14">
        <v>129.96</v>
      </c>
      <c r="C78" s="28">
        <v>0.53708833487226848</v>
      </c>
      <c r="D78" s="28">
        <v>2.6224728641686824E-2</v>
      </c>
      <c r="E78" s="14">
        <f t="shared" si="9"/>
        <v>69.800000000000011</v>
      </c>
      <c r="F78" s="28">
        <v>0.46291166512773158</v>
      </c>
      <c r="G78" s="28">
        <v>2.2602860674554144E-2</v>
      </c>
      <c r="H78" s="14">
        <f t="shared" si="10"/>
        <v>60.16</v>
      </c>
      <c r="R78" s="68"/>
    </row>
    <row r="79" spans="1:18" x14ac:dyDescent="0.2">
      <c r="A79" s="1" t="s">
        <v>12</v>
      </c>
      <c r="B79" s="14">
        <v>150.54000000000002</v>
      </c>
      <c r="C79" s="28">
        <v>0.61538461538461531</v>
      </c>
      <c r="D79" s="28">
        <v>3.4806000879167145E-2</v>
      </c>
      <c r="E79" s="14">
        <f t="shared" si="9"/>
        <v>92.64</v>
      </c>
      <c r="F79" s="28">
        <v>0.38461538461538453</v>
      </c>
      <c r="G79" s="28">
        <v>2.1753750549479468E-2</v>
      </c>
      <c r="H79" s="14">
        <f t="shared" si="10"/>
        <v>57.899999999999991</v>
      </c>
      <c r="R79" s="68"/>
    </row>
    <row r="80" spans="1:18" x14ac:dyDescent="0.2">
      <c r="A80" s="1" t="s">
        <v>13</v>
      </c>
      <c r="B80" s="14">
        <v>19.59</v>
      </c>
      <c r="C80" s="28">
        <v>1</v>
      </c>
      <c r="D80" s="28">
        <v>7.3602067921295809E-3</v>
      </c>
      <c r="E80" s="14">
        <f t="shared" si="9"/>
        <v>19.59</v>
      </c>
      <c r="F80" s="28">
        <v>0</v>
      </c>
      <c r="G80" s="28">
        <v>0</v>
      </c>
      <c r="H80" s="14">
        <f t="shared" si="10"/>
        <v>0</v>
      </c>
      <c r="R80" s="68"/>
    </row>
    <row r="81" spans="1:18" x14ac:dyDescent="0.2">
      <c r="A81" s="1" t="s">
        <v>14</v>
      </c>
      <c r="B81" s="14">
        <v>56.98</v>
      </c>
      <c r="C81" s="28">
        <v>0.63636363636363635</v>
      </c>
      <c r="D81" s="28">
        <v>1.3623333245667106E-2</v>
      </c>
      <c r="E81" s="14">
        <f t="shared" si="9"/>
        <v>36.26</v>
      </c>
      <c r="F81" s="28">
        <v>0.36363636363636365</v>
      </c>
      <c r="G81" s="28">
        <v>7.7847618546669183E-3</v>
      </c>
      <c r="H81" s="14">
        <f t="shared" si="10"/>
        <v>20.72</v>
      </c>
      <c r="R81" s="68"/>
    </row>
    <row r="82" spans="1:18" x14ac:dyDescent="0.2">
      <c r="A82" s="1" t="s">
        <v>15</v>
      </c>
      <c r="B82" s="14">
        <v>498.42</v>
      </c>
      <c r="C82" s="28">
        <v>0.55798322699731151</v>
      </c>
      <c r="D82" s="28">
        <v>0.10448938800199889</v>
      </c>
      <c r="E82" s="14">
        <f t="shared" si="9"/>
        <v>278.11</v>
      </c>
      <c r="F82" s="28">
        <v>0.44201677300268849</v>
      </c>
      <c r="G82" s="28">
        <v>8.2773208696991743E-2</v>
      </c>
      <c r="H82" s="14">
        <f t="shared" si="10"/>
        <v>220.31</v>
      </c>
      <c r="R82" s="68"/>
    </row>
    <row r="83" spans="1:18" x14ac:dyDescent="0.2">
      <c r="A83" s="1" t="s">
        <v>16</v>
      </c>
      <c r="B83" s="14">
        <v>271.98000000000013</v>
      </c>
      <c r="C83" s="28">
        <v>0.77777777777777768</v>
      </c>
      <c r="D83" s="28">
        <v>7.9478210556768361E-2</v>
      </c>
      <c r="E83" s="14">
        <f t="shared" si="9"/>
        <v>211.54000000000008</v>
      </c>
      <c r="F83" s="28">
        <v>0.2222222222222221</v>
      </c>
      <c r="G83" s="28">
        <v>2.2708060159076667E-2</v>
      </c>
      <c r="H83" s="14">
        <f t="shared" si="10"/>
        <v>60.44</v>
      </c>
      <c r="R83" s="68"/>
    </row>
    <row r="84" spans="1:18" x14ac:dyDescent="0.2">
      <c r="B84" s="29">
        <f>SUM(B71:B83)</f>
        <v>2661.61</v>
      </c>
      <c r="D84" s="30">
        <f>SUM(D71:D83)</f>
        <v>0.68713673303000877</v>
      </c>
      <c r="E84" s="37"/>
      <c r="G84" s="30">
        <f>SUM(G71:G83)</f>
        <v>0.31286326696999212</v>
      </c>
      <c r="R84" s="68"/>
    </row>
    <row r="88" spans="1:18" ht="54" customHeight="1" x14ac:dyDescent="0.2">
      <c r="A88" s="44"/>
      <c r="B88" s="25" t="s">
        <v>79</v>
      </c>
      <c r="C88" s="27"/>
      <c r="D88" s="69"/>
    </row>
    <row r="89" spans="1:18" x14ac:dyDescent="0.2">
      <c r="A89" s="45"/>
      <c r="B89" s="1" t="s">
        <v>29</v>
      </c>
      <c r="C89" s="1" t="s">
        <v>30</v>
      </c>
      <c r="D89" s="69"/>
    </row>
    <row r="90" spans="1:18" x14ac:dyDescent="0.2">
      <c r="A90" s="1" t="s">
        <v>31</v>
      </c>
      <c r="B90" s="28">
        <f>D84</f>
        <v>0.68713673303000877</v>
      </c>
      <c r="C90" s="28">
        <f>G84</f>
        <v>0.31286326696999212</v>
      </c>
      <c r="D90" s="69"/>
    </row>
    <row r="91" spans="1:18" ht="13.5" customHeight="1" x14ac:dyDescent="0.2">
      <c r="A91" s="1" t="s">
        <v>118</v>
      </c>
      <c r="B91" s="14">
        <f>B90*B84</f>
        <v>1828.8900000000017</v>
      </c>
      <c r="C91" s="14">
        <f>C90*B84</f>
        <v>832.72000000000071</v>
      </c>
    </row>
    <row r="97" spans="1:26" ht="15.75" customHeight="1" x14ac:dyDescent="0.2">
      <c r="A97" s="2" t="s">
        <v>3</v>
      </c>
      <c r="B97" s="25" t="s">
        <v>157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7"/>
      <c r="Z97" s="68"/>
    </row>
    <row r="98" spans="1:26" ht="15" customHeight="1" x14ac:dyDescent="0.2">
      <c r="A98" s="3"/>
      <c r="B98" s="25" t="s">
        <v>0</v>
      </c>
      <c r="C98" s="26"/>
      <c r="D98" s="26"/>
      <c r="E98" s="27"/>
      <c r="F98" s="25" t="s">
        <v>182</v>
      </c>
      <c r="G98" s="26"/>
      <c r="H98" s="26"/>
      <c r="I98" s="27"/>
      <c r="J98" s="25" t="s">
        <v>184</v>
      </c>
      <c r="K98" s="26"/>
      <c r="L98" s="26"/>
      <c r="M98" s="27"/>
      <c r="N98" s="25" t="s">
        <v>129</v>
      </c>
      <c r="O98" s="26"/>
      <c r="P98" s="26"/>
      <c r="Q98" s="27"/>
      <c r="R98" s="25" t="s">
        <v>140</v>
      </c>
      <c r="S98" s="26"/>
      <c r="T98" s="26"/>
      <c r="U98" s="27"/>
      <c r="V98" s="25" t="s">
        <v>1</v>
      </c>
      <c r="W98" s="26"/>
      <c r="X98" s="26"/>
      <c r="Y98" s="27"/>
      <c r="Z98" s="68"/>
    </row>
    <row r="99" spans="1:26" x14ac:dyDescent="0.2">
      <c r="A99" s="3"/>
      <c r="B99" s="1" t="s">
        <v>29</v>
      </c>
      <c r="C99" s="1"/>
      <c r="D99" s="1" t="s">
        <v>30</v>
      </c>
      <c r="E99" s="1"/>
      <c r="F99" s="1" t="s">
        <v>29</v>
      </c>
      <c r="G99" s="1"/>
      <c r="H99" s="1" t="s">
        <v>30</v>
      </c>
      <c r="I99" s="1"/>
      <c r="J99" s="1" t="s">
        <v>29</v>
      </c>
      <c r="K99" s="1"/>
      <c r="L99" s="1" t="s">
        <v>30</v>
      </c>
      <c r="M99" s="1"/>
      <c r="N99" s="1" t="s">
        <v>29</v>
      </c>
      <c r="O99" s="1"/>
      <c r="P99" s="1" t="s">
        <v>30</v>
      </c>
      <c r="Q99" s="1"/>
      <c r="R99" s="1" t="s">
        <v>29</v>
      </c>
      <c r="S99" s="1"/>
      <c r="T99" s="1" t="s">
        <v>30</v>
      </c>
      <c r="U99" s="1"/>
      <c r="V99" s="1" t="s">
        <v>29</v>
      </c>
      <c r="W99" s="1"/>
      <c r="X99" s="1" t="s">
        <v>30</v>
      </c>
      <c r="Y99" s="1"/>
      <c r="Z99" s="68"/>
    </row>
    <row r="100" spans="1:26" ht="25.5" x14ac:dyDescent="0.2">
      <c r="A100" s="4"/>
      <c r="B100" s="1" t="s">
        <v>2</v>
      </c>
      <c r="C100" s="1" t="s">
        <v>17</v>
      </c>
      <c r="D100" s="1" t="s">
        <v>2</v>
      </c>
      <c r="E100" s="1" t="s">
        <v>17</v>
      </c>
      <c r="F100" s="1" t="s">
        <v>2</v>
      </c>
      <c r="G100" s="1" t="s">
        <v>17</v>
      </c>
      <c r="H100" s="1" t="s">
        <v>2</v>
      </c>
      <c r="I100" s="1" t="s">
        <v>17</v>
      </c>
      <c r="J100" s="1" t="s">
        <v>2</v>
      </c>
      <c r="K100" s="1" t="s">
        <v>17</v>
      </c>
      <c r="L100" s="1" t="s">
        <v>2</v>
      </c>
      <c r="M100" s="1" t="s">
        <v>17</v>
      </c>
      <c r="N100" s="1" t="s">
        <v>2</v>
      </c>
      <c r="O100" s="1" t="s">
        <v>17</v>
      </c>
      <c r="P100" s="1" t="s">
        <v>2</v>
      </c>
      <c r="Q100" s="1" t="s">
        <v>17</v>
      </c>
      <c r="R100" s="1" t="s">
        <v>2</v>
      </c>
      <c r="S100" s="1" t="s">
        <v>17</v>
      </c>
      <c r="T100" s="1" t="s">
        <v>2</v>
      </c>
      <c r="U100" s="1" t="s">
        <v>17</v>
      </c>
      <c r="V100" s="1" t="s">
        <v>2</v>
      </c>
      <c r="W100" s="1" t="s">
        <v>17</v>
      </c>
      <c r="X100" s="1" t="s">
        <v>2</v>
      </c>
      <c r="Y100" s="1" t="s">
        <v>17</v>
      </c>
      <c r="Z100" s="68"/>
    </row>
    <row r="101" spans="1:26" x14ac:dyDescent="0.2">
      <c r="A101" s="1" t="s">
        <v>4</v>
      </c>
      <c r="B101" s="28">
        <v>0.66666666666666652</v>
      </c>
      <c r="C101" s="28">
        <v>8.5136439974301328E-3</v>
      </c>
      <c r="D101" s="28">
        <v>0.33333333333333326</v>
      </c>
      <c r="E101" s="28">
        <v>4.2568219987150664E-3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1</v>
      </c>
      <c r="W101" s="28">
        <v>1.2770465996145201E-2</v>
      </c>
      <c r="X101" s="28">
        <v>0</v>
      </c>
      <c r="Y101" s="28">
        <v>0</v>
      </c>
      <c r="Z101" s="68"/>
    </row>
    <row r="102" spans="1:26" x14ac:dyDescent="0.2">
      <c r="A102" s="1" t="s">
        <v>181</v>
      </c>
      <c r="B102" s="28">
        <v>0</v>
      </c>
      <c r="C102" s="28">
        <v>0</v>
      </c>
      <c r="D102" s="28">
        <v>0</v>
      </c>
      <c r="E102" s="28">
        <v>0</v>
      </c>
      <c r="F102" s="28">
        <v>1</v>
      </c>
      <c r="G102" s="28">
        <v>1.9465661761114531E-2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0.73684210526315808</v>
      </c>
      <c r="W102" s="28">
        <v>9.0839754885201157E-2</v>
      </c>
      <c r="X102" s="28">
        <v>0.26315789473684209</v>
      </c>
      <c r="Y102" s="28">
        <v>3.2442769601857546E-2</v>
      </c>
      <c r="Z102" s="68"/>
    </row>
    <row r="103" spans="1:26" x14ac:dyDescent="0.2">
      <c r="A103" s="1" t="s">
        <v>6</v>
      </c>
      <c r="B103" s="28">
        <v>0</v>
      </c>
      <c r="C103" s="28">
        <v>0</v>
      </c>
      <c r="D103" s="28">
        <v>0</v>
      </c>
      <c r="E103" s="28">
        <v>0</v>
      </c>
      <c r="F103" s="28">
        <v>1</v>
      </c>
      <c r="G103" s="28">
        <v>1.7188844346091289E-2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0.8</v>
      </c>
      <c r="W103" s="28">
        <v>2.291845912812172E-2</v>
      </c>
      <c r="X103" s="28">
        <v>0.2</v>
      </c>
      <c r="Y103" s="28">
        <v>5.7296147820304301E-3</v>
      </c>
      <c r="Z103" s="68"/>
    </row>
    <row r="104" spans="1:26" x14ac:dyDescent="0.2">
      <c r="A104" s="1" t="s">
        <v>7</v>
      </c>
      <c r="B104" s="28">
        <v>0.56263961280714814</v>
      </c>
      <c r="C104" s="28">
        <v>2.2711817283523904E-2</v>
      </c>
      <c r="D104" s="28">
        <v>0.43736038719285175</v>
      </c>
      <c r="E104" s="28">
        <v>1.7654727777548188E-2</v>
      </c>
      <c r="F104" s="28">
        <v>0.52401010951979787</v>
      </c>
      <c r="G104" s="28">
        <v>1.1684657030894845E-2</v>
      </c>
      <c r="H104" s="28">
        <v>0.47598989048020224</v>
      </c>
      <c r="I104" s="28">
        <v>1.0613876563433419E-2</v>
      </c>
      <c r="J104" s="28">
        <v>0</v>
      </c>
      <c r="K104" s="28">
        <v>0</v>
      </c>
      <c r="L104" s="28">
        <v>0</v>
      </c>
      <c r="M104" s="28">
        <v>0</v>
      </c>
      <c r="N104" s="28">
        <v>1</v>
      </c>
      <c r="O104" s="28">
        <v>1.1425415444035763E-2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0.49676161730491081</v>
      </c>
      <c r="W104" s="28">
        <v>5.9362566266282474E-2</v>
      </c>
      <c r="X104" s="28">
        <v>0.50323838269508891</v>
      </c>
      <c r="Y104" s="28">
        <v>6.0136533902412498E-2</v>
      </c>
      <c r="Z104" s="68"/>
    </row>
    <row r="105" spans="1:26" x14ac:dyDescent="0.2">
      <c r="A105" s="1" t="s">
        <v>8</v>
      </c>
      <c r="B105" s="28">
        <v>1</v>
      </c>
      <c r="C105" s="28">
        <v>1.5873850789559715E-2</v>
      </c>
      <c r="D105" s="28">
        <v>0</v>
      </c>
      <c r="E105" s="28">
        <v>0</v>
      </c>
      <c r="F105" s="28">
        <v>1</v>
      </c>
      <c r="G105" s="28">
        <v>8.7353143398168857E-3</v>
      </c>
      <c r="H105" s="28">
        <v>0</v>
      </c>
      <c r="I105" s="28">
        <v>0</v>
      </c>
      <c r="J105" s="28">
        <v>1</v>
      </c>
      <c r="K105" s="28">
        <v>3.5692682248714153E-3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0.8</v>
      </c>
      <c r="W105" s="28">
        <v>1.4277072899485661E-2</v>
      </c>
      <c r="X105" s="28">
        <v>0.2</v>
      </c>
      <c r="Y105" s="28">
        <v>3.5692682248714153E-3</v>
      </c>
      <c r="Z105" s="68"/>
    </row>
    <row r="106" spans="1:26" x14ac:dyDescent="0.2">
      <c r="A106" s="1" t="s">
        <v>9</v>
      </c>
      <c r="B106" s="28">
        <v>0</v>
      </c>
      <c r="C106" s="28">
        <v>0</v>
      </c>
      <c r="D106" s="28">
        <v>1</v>
      </c>
      <c r="E106" s="28">
        <v>1.207164084895985E-2</v>
      </c>
      <c r="F106" s="28">
        <v>0.89705579575869876</v>
      </c>
      <c r="G106" s="28">
        <v>4.910937364978344E-2</v>
      </c>
      <c r="H106" s="28">
        <v>0.1029442042413012</v>
      </c>
      <c r="I106" s="28">
        <v>5.6356866708496033E-3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1</v>
      </c>
      <c r="S106" s="28">
        <v>5.6356866708496033E-3</v>
      </c>
      <c r="T106" s="28">
        <v>0</v>
      </c>
      <c r="U106" s="28">
        <v>0</v>
      </c>
      <c r="V106" s="28">
        <v>1</v>
      </c>
      <c r="W106" s="28">
        <v>4.0813642870292835E-2</v>
      </c>
      <c r="X106" s="28">
        <v>0</v>
      </c>
      <c r="Y106" s="28">
        <v>0</v>
      </c>
      <c r="Z106" s="68"/>
    </row>
    <row r="107" spans="1:26" x14ac:dyDescent="0.2">
      <c r="A107" s="1" t="s">
        <v>10</v>
      </c>
      <c r="B107" s="28">
        <v>1</v>
      </c>
      <c r="C107" s="28">
        <v>6.2593693290902931E-3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1</v>
      </c>
      <c r="Y107" s="28">
        <v>3.1296846645451465E-3</v>
      </c>
      <c r="Z107" s="68"/>
    </row>
    <row r="108" spans="1:26" x14ac:dyDescent="0.2">
      <c r="A108" s="1" t="s">
        <v>18</v>
      </c>
      <c r="B108" s="28">
        <v>0.29837631327602671</v>
      </c>
      <c r="C108" s="28">
        <v>5.8686283865780533E-3</v>
      </c>
      <c r="D108" s="28">
        <v>0.70162368672397335</v>
      </c>
      <c r="E108" s="28">
        <v>1.3799918094687063E-2</v>
      </c>
      <c r="F108" s="28">
        <v>0.5</v>
      </c>
      <c r="G108" s="28">
        <v>2.9343141932890266E-3</v>
      </c>
      <c r="H108" s="28">
        <v>0.5</v>
      </c>
      <c r="I108" s="28">
        <v>2.9343141932890266E-3</v>
      </c>
      <c r="J108" s="28">
        <v>1</v>
      </c>
      <c r="K108" s="28">
        <v>2.9343141932890266E-3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0.71170173495754885</v>
      </c>
      <c r="W108" s="28">
        <v>1.4487471868530714E-2</v>
      </c>
      <c r="X108" s="28">
        <v>0.28829826504245104</v>
      </c>
      <c r="Y108" s="28">
        <v>5.8686283865780533E-3</v>
      </c>
      <c r="Z108" s="68"/>
    </row>
    <row r="109" spans="1:26" x14ac:dyDescent="0.2">
      <c r="A109" s="1" t="s">
        <v>12</v>
      </c>
      <c r="B109" s="28">
        <v>0.60000000000000009</v>
      </c>
      <c r="C109" s="28">
        <v>2.6104500659375366E-2</v>
      </c>
      <c r="D109" s="28">
        <v>0.4</v>
      </c>
      <c r="E109" s="28">
        <v>1.7403000439583573E-2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0.66666666666666652</v>
      </c>
      <c r="W109" s="28">
        <v>8.7015002197917864E-3</v>
      </c>
      <c r="X109" s="28">
        <v>0.33333333333333326</v>
      </c>
      <c r="Y109" s="28">
        <v>4.3507501098958932E-3</v>
      </c>
      <c r="Z109" s="68"/>
    </row>
    <row r="110" spans="1:26" x14ac:dyDescent="0.2">
      <c r="A110" s="1" t="s">
        <v>13</v>
      </c>
      <c r="B110" s="28">
        <v>1</v>
      </c>
      <c r="C110" s="28">
        <v>4.9068045280863878E-3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1</v>
      </c>
      <c r="W110" s="28">
        <v>2.4534022640431939E-3</v>
      </c>
      <c r="X110" s="28">
        <v>0</v>
      </c>
      <c r="Y110" s="28">
        <v>0</v>
      </c>
      <c r="Z110" s="68"/>
    </row>
    <row r="111" spans="1:26" x14ac:dyDescent="0.2">
      <c r="A111" s="1" t="s">
        <v>14</v>
      </c>
      <c r="B111" s="28">
        <v>1</v>
      </c>
      <c r="C111" s="28">
        <v>5.8385713910001878E-3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0.5</v>
      </c>
      <c r="W111" s="28">
        <v>7.7847618546669183E-3</v>
      </c>
      <c r="X111" s="28">
        <v>0.5</v>
      </c>
      <c r="Y111" s="28">
        <v>7.7847618546669183E-3</v>
      </c>
      <c r="Z111" s="68"/>
    </row>
    <row r="112" spans="1:26" x14ac:dyDescent="0.2">
      <c r="A112" s="1" t="s">
        <v>15</v>
      </c>
      <c r="B112" s="28">
        <v>1</v>
      </c>
      <c r="C112" s="28">
        <v>1.3029707583004282E-2</v>
      </c>
      <c r="D112" s="28">
        <v>0</v>
      </c>
      <c r="E112" s="28">
        <v>0</v>
      </c>
      <c r="F112" s="28">
        <v>0</v>
      </c>
      <c r="G112" s="28">
        <v>0</v>
      </c>
      <c r="H112" s="28">
        <v>1</v>
      </c>
      <c r="I112" s="28">
        <v>4.7057983701594183E-2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0.71916452480132353</v>
      </c>
      <c r="W112" s="28">
        <v>9.1459680418994604E-2</v>
      </c>
      <c r="X112" s="28">
        <v>0.28083547519867647</v>
      </c>
      <c r="Y112" s="28">
        <v>3.5715224995397553E-2</v>
      </c>
      <c r="Z112" s="68"/>
    </row>
    <row r="113" spans="1:26" x14ac:dyDescent="0.2">
      <c r="A113" s="1" t="s">
        <v>16</v>
      </c>
      <c r="B113" s="28">
        <v>0.42857142857142855</v>
      </c>
      <c r="C113" s="28">
        <v>1.70310451193075E-2</v>
      </c>
      <c r="D113" s="28">
        <v>0.57142857142857151</v>
      </c>
      <c r="E113" s="28">
        <v>2.2708060159076667E-2</v>
      </c>
      <c r="F113" s="28">
        <v>1</v>
      </c>
      <c r="G113" s="28">
        <v>5.6770150397691668E-3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1</v>
      </c>
      <c r="W113" s="28">
        <v>5.6770150397691677E-2</v>
      </c>
      <c r="X113" s="28">
        <v>0</v>
      </c>
      <c r="Y113" s="28">
        <v>0</v>
      </c>
      <c r="Z113" s="68"/>
    </row>
    <row r="115" spans="1:26" ht="12.75" customHeight="1" x14ac:dyDescent="0.2">
      <c r="A115" s="11" t="s">
        <v>3</v>
      </c>
      <c r="B115" s="88" t="s">
        <v>173</v>
      </c>
      <c r="C115" s="89"/>
      <c r="D115" s="89"/>
      <c r="E115" s="89"/>
      <c r="F115" s="89"/>
      <c r="G115" s="90"/>
      <c r="H115" s="71"/>
      <c r="I115" s="72"/>
      <c r="J115" s="73"/>
      <c r="K115" s="73"/>
    </row>
    <row r="116" spans="1:26" ht="38.25" x14ac:dyDescent="0.2">
      <c r="A116" s="12"/>
      <c r="B116" s="1" t="s">
        <v>53</v>
      </c>
      <c r="C116" s="1" t="s">
        <v>55</v>
      </c>
      <c r="D116" s="1" t="s">
        <v>54</v>
      </c>
      <c r="E116" s="1" t="s">
        <v>56</v>
      </c>
      <c r="F116" s="1" t="s">
        <v>52</v>
      </c>
      <c r="G116" s="1" t="s">
        <v>57</v>
      </c>
      <c r="H116" s="1" t="s">
        <v>69</v>
      </c>
      <c r="I116" s="1" t="s">
        <v>159</v>
      </c>
      <c r="J116" s="74" t="s">
        <v>70</v>
      </c>
      <c r="K116" s="75" t="s">
        <v>74</v>
      </c>
      <c r="M116" s="68"/>
    </row>
    <row r="117" spans="1:26" x14ac:dyDescent="0.2">
      <c r="A117" s="1" t="s">
        <v>4</v>
      </c>
      <c r="B117" s="13">
        <v>75.25</v>
      </c>
      <c r="C117" s="13">
        <v>42</v>
      </c>
      <c r="D117" s="13">
        <v>168</v>
      </c>
      <c r="E117" s="13">
        <v>47.470637111036119</v>
      </c>
      <c r="F117" s="14">
        <v>67.98</v>
      </c>
      <c r="G117" s="14">
        <v>67.98</v>
      </c>
      <c r="H117" s="43">
        <f>G117/F117</f>
        <v>1</v>
      </c>
      <c r="I117" s="14">
        <v>67.98</v>
      </c>
      <c r="J117" s="77">
        <f t="shared" ref="J117:J128" si="11">B117*H117*I117</f>
        <v>5115.4949999999999</v>
      </c>
      <c r="K117" s="78">
        <f>((J117*12/365)/I117/12)</f>
        <v>0.20616438356164382</v>
      </c>
      <c r="M117" s="68"/>
    </row>
    <row r="118" spans="1:26" x14ac:dyDescent="0.2">
      <c r="A118" s="1" t="s">
        <v>181</v>
      </c>
      <c r="B118" s="13">
        <v>52.5</v>
      </c>
      <c r="C118" s="13">
        <v>42</v>
      </c>
      <c r="D118" s="13">
        <v>84</v>
      </c>
      <c r="E118" s="13">
        <v>16.210946993058087</v>
      </c>
      <c r="F118" s="14">
        <v>379.93999999999994</v>
      </c>
      <c r="G118" s="14">
        <v>276.32000000000005</v>
      </c>
      <c r="H118" s="43">
        <f t="shared" ref="H118:H129" si="12">G118/F118</f>
        <v>0.72727272727272751</v>
      </c>
      <c r="I118" s="14">
        <v>379.93999999999994</v>
      </c>
      <c r="J118" s="77">
        <f t="shared" si="11"/>
        <v>14506.800000000003</v>
      </c>
      <c r="K118" s="78">
        <f t="shared" ref="K118:K129" si="13">((J118*12/365)/I118/12)</f>
        <v>0.10460772104607725</v>
      </c>
      <c r="M118" s="68"/>
    </row>
    <row r="119" spans="1:26" x14ac:dyDescent="0.2">
      <c r="A119" s="1" t="s">
        <v>6</v>
      </c>
      <c r="B119" s="13">
        <v>73.5</v>
      </c>
      <c r="C119" s="13">
        <v>42</v>
      </c>
      <c r="D119" s="13">
        <v>126</v>
      </c>
      <c r="E119" s="13">
        <v>35.372437042499371</v>
      </c>
      <c r="F119" s="14">
        <v>122</v>
      </c>
      <c r="G119" s="14">
        <v>76.25</v>
      </c>
      <c r="H119" s="43">
        <f t="shared" si="12"/>
        <v>0.625</v>
      </c>
      <c r="I119" s="14">
        <v>122</v>
      </c>
      <c r="J119" s="77">
        <f t="shared" si="11"/>
        <v>5604.375</v>
      </c>
      <c r="K119" s="78">
        <f t="shared" si="13"/>
        <v>0.12585616438356165</v>
      </c>
      <c r="M119" s="68"/>
    </row>
    <row r="120" spans="1:26" x14ac:dyDescent="0.2">
      <c r="A120" s="1" t="s">
        <v>7</v>
      </c>
      <c r="B120" s="13">
        <v>67.273847616030395</v>
      </c>
      <c r="C120" s="13">
        <v>42</v>
      </c>
      <c r="D120" s="13">
        <v>210</v>
      </c>
      <c r="E120" s="13">
        <v>50.215249488022572</v>
      </c>
      <c r="F120" s="14">
        <v>515.2600000000001</v>
      </c>
      <c r="G120" s="14">
        <v>315.65000000000003</v>
      </c>
      <c r="H120" s="43">
        <f t="shared" si="12"/>
        <v>0.61260334588363152</v>
      </c>
      <c r="I120" s="14">
        <v>515.2600000000001</v>
      </c>
      <c r="J120" s="77">
        <f t="shared" si="11"/>
        <v>21234.989999999994</v>
      </c>
      <c r="K120" s="78">
        <f t="shared" si="13"/>
        <v>0.11291009353437202</v>
      </c>
      <c r="M120" s="68"/>
    </row>
    <row r="121" spans="1:26" x14ac:dyDescent="0.2">
      <c r="A121" s="1" t="s">
        <v>8</v>
      </c>
      <c r="B121" s="13">
        <v>77.126811594202891</v>
      </c>
      <c r="C121" s="13">
        <v>42</v>
      </c>
      <c r="D121" s="13">
        <v>325.5</v>
      </c>
      <c r="E121" s="13">
        <v>81.279082485808658</v>
      </c>
      <c r="F121" s="14">
        <v>122.5</v>
      </c>
      <c r="G121" s="14">
        <v>103.5</v>
      </c>
      <c r="H121" s="43">
        <f t="shared" si="12"/>
        <v>0.8448979591836735</v>
      </c>
      <c r="I121" s="14">
        <v>122.5</v>
      </c>
      <c r="J121" s="77">
        <f t="shared" si="11"/>
        <v>7982.625</v>
      </c>
      <c r="K121" s="78">
        <f t="shared" si="13"/>
        <v>0.17853228962818002</v>
      </c>
      <c r="M121" s="68"/>
    </row>
    <row r="122" spans="1:26" x14ac:dyDescent="0.2">
      <c r="A122" s="1" t="s">
        <v>9</v>
      </c>
      <c r="B122" s="13">
        <v>67.762805259862247</v>
      </c>
      <c r="C122" s="13">
        <v>21</v>
      </c>
      <c r="D122" s="13">
        <v>157.5</v>
      </c>
      <c r="E122" s="13">
        <v>39.995965400951107</v>
      </c>
      <c r="F122" s="14">
        <v>301.47000000000003</v>
      </c>
      <c r="G122" s="14">
        <v>239.55000000000004</v>
      </c>
      <c r="H122" s="43">
        <f t="shared" si="12"/>
        <v>0.79460642850034835</v>
      </c>
      <c r="I122" s="14">
        <v>301.47000000000003</v>
      </c>
      <c r="J122" s="77">
        <f t="shared" si="11"/>
        <v>16232.580000000004</v>
      </c>
      <c r="K122" s="78">
        <f t="shared" si="13"/>
        <v>0.1475198922539829</v>
      </c>
      <c r="M122" s="68"/>
    </row>
    <row r="123" spans="1:26" x14ac:dyDescent="0.2">
      <c r="A123" s="1" t="s">
        <v>10</v>
      </c>
      <c r="B123" s="13">
        <v>182</v>
      </c>
      <c r="C123" s="13">
        <v>42</v>
      </c>
      <c r="D123" s="13">
        <v>420</v>
      </c>
      <c r="E123" s="13">
        <v>172.65233953230259</v>
      </c>
      <c r="F123" s="14">
        <v>24.990000000000002</v>
      </c>
      <c r="G123" s="14">
        <v>24.990000000000002</v>
      </c>
      <c r="H123" s="43">
        <f t="shared" si="12"/>
        <v>1</v>
      </c>
      <c r="I123" s="14">
        <v>24.990000000000002</v>
      </c>
      <c r="J123" s="77">
        <f t="shared" si="11"/>
        <v>4548.18</v>
      </c>
      <c r="K123" s="78">
        <f t="shared" si="13"/>
        <v>0.49863013698630132</v>
      </c>
      <c r="M123" s="68"/>
    </row>
    <row r="124" spans="1:26" x14ac:dyDescent="0.2">
      <c r="A124" s="1" t="s">
        <v>11</v>
      </c>
      <c r="B124" s="13">
        <v>63.189101620029454</v>
      </c>
      <c r="C124" s="13">
        <v>31.5</v>
      </c>
      <c r="D124" s="13">
        <v>126</v>
      </c>
      <c r="E124" s="13">
        <v>32.700185369681762</v>
      </c>
      <c r="F124" s="14">
        <v>129.96</v>
      </c>
      <c r="G124" s="14">
        <v>95.060000000000016</v>
      </c>
      <c r="H124" s="43">
        <f t="shared" si="12"/>
        <v>0.73145583256386593</v>
      </c>
      <c r="I124" s="14">
        <v>129.96</v>
      </c>
      <c r="J124" s="77">
        <f t="shared" si="11"/>
        <v>6006.7560000000012</v>
      </c>
      <c r="K124" s="78">
        <f t="shared" si="13"/>
        <v>0.1266302381765517</v>
      </c>
      <c r="M124" s="68"/>
    </row>
    <row r="125" spans="1:26" x14ac:dyDescent="0.2">
      <c r="A125" s="1" t="s">
        <v>12</v>
      </c>
      <c r="B125" s="13">
        <v>65.099999999999994</v>
      </c>
      <c r="C125" s="13">
        <v>42</v>
      </c>
      <c r="D125" s="13">
        <v>126</v>
      </c>
      <c r="E125" s="13">
        <v>28.218189515137134</v>
      </c>
      <c r="F125" s="14">
        <v>150.54000000000002</v>
      </c>
      <c r="G125" s="14">
        <v>115.8</v>
      </c>
      <c r="H125" s="43">
        <f t="shared" si="12"/>
        <v>0.76923076923076916</v>
      </c>
      <c r="I125" s="14">
        <v>150.54000000000002</v>
      </c>
      <c r="J125" s="77">
        <f t="shared" si="11"/>
        <v>7538.579999999999</v>
      </c>
      <c r="K125" s="78">
        <f t="shared" si="13"/>
        <v>0.1371970495258166</v>
      </c>
      <c r="M125" s="68"/>
    </row>
    <row r="126" spans="1:26" x14ac:dyDescent="0.2">
      <c r="A126" s="1" t="s">
        <v>13</v>
      </c>
      <c r="B126" s="13">
        <v>346.5</v>
      </c>
      <c r="C126" s="13">
        <v>42</v>
      </c>
      <c r="D126" s="13">
        <v>651</v>
      </c>
      <c r="E126" s="13">
        <v>316.87299706452853</v>
      </c>
      <c r="F126" s="14">
        <v>19.59</v>
      </c>
      <c r="G126" s="14">
        <v>13.06</v>
      </c>
      <c r="H126" s="43">
        <f t="shared" si="12"/>
        <v>0.66666666666666674</v>
      </c>
      <c r="I126" s="14">
        <v>19.59</v>
      </c>
      <c r="J126" s="77">
        <f t="shared" si="11"/>
        <v>4525.2900000000009</v>
      </c>
      <c r="K126" s="78">
        <f t="shared" si="13"/>
        <v>0.63287671232876719</v>
      </c>
      <c r="M126" s="68"/>
    </row>
    <row r="127" spans="1:26" x14ac:dyDescent="0.2">
      <c r="A127" s="1" t="s">
        <v>14</v>
      </c>
      <c r="B127" s="13">
        <v>61.6875</v>
      </c>
      <c r="C127" s="13">
        <v>42</v>
      </c>
      <c r="D127" s="13">
        <v>126</v>
      </c>
      <c r="E127" s="13">
        <v>32.080260733186051</v>
      </c>
      <c r="F127" s="14">
        <v>56.98</v>
      </c>
      <c r="G127" s="14">
        <v>41.44</v>
      </c>
      <c r="H127" s="43">
        <f t="shared" si="12"/>
        <v>0.72727272727272729</v>
      </c>
      <c r="I127" s="14">
        <v>56.98</v>
      </c>
      <c r="J127" s="77">
        <f t="shared" si="11"/>
        <v>2556.33</v>
      </c>
      <c r="K127" s="78">
        <f t="shared" si="13"/>
        <v>0.12291407222914073</v>
      </c>
      <c r="M127" s="68"/>
    </row>
    <row r="128" spans="1:26" x14ac:dyDescent="0.2">
      <c r="A128" s="1" t="s">
        <v>15</v>
      </c>
      <c r="B128" s="13">
        <v>69.135539894286424</v>
      </c>
      <c r="C128" s="13">
        <v>42</v>
      </c>
      <c r="D128" s="13">
        <v>136.5</v>
      </c>
      <c r="E128" s="13">
        <v>33.00627594604785</v>
      </c>
      <c r="F128" s="14">
        <v>498.42</v>
      </c>
      <c r="G128" s="14">
        <v>278.11</v>
      </c>
      <c r="H128" s="43">
        <f t="shared" si="12"/>
        <v>0.55798322699731151</v>
      </c>
      <c r="I128" s="14">
        <v>498.42</v>
      </c>
      <c r="J128" s="77">
        <f t="shared" si="11"/>
        <v>19227.284999999996</v>
      </c>
      <c r="K128" s="78">
        <f t="shared" si="13"/>
        <v>0.10568896342579535</v>
      </c>
      <c r="M128" s="68"/>
    </row>
    <row r="129" spans="1:38" x14ac:dyDescent="0.2">
      <c r="A129" s="1" t="s">
        <v>16</v>
      </c>
      <c r="B129" s="13">
        <v>82.090909090909093</v>
      </c>
      <c r="C129" s="13">
        <v>42</v>
      </c>
      <c r="D129" s="13">
        <v>336</v>
      </c>
      <c r="E129" s="13">
        <v>86.941812196954629</v>
      </c>
      <c r="F129" s="14">
        <v>271.98000000000013</v>
      </c>
      <c r="G129" s="14">
        <v>166.21000000000004</v>
      </c>
      <c r="H129" s="43">
        <f t="shared" si="12"/>
        <v>0.61111111111111094</v>
      </c>
      <c r="I129" s="14">
        <v>271.98000000000013</v>
      </c>
      <c r="J129" s="77">
        <f>B129*H129*I129</f>
        <v>13644.330000000004</v>
      </c>
      <c r="K129" s="78">
        <f t="shared" si="13"/>
        <v>0.13744292237442921</v>
      </c>
      <c r="M129" s="68"/>
    </row>
    <row r="130" spans="1:38" x14ac:dyDescent="0.2">
      <c r="I130" s="29">
        <f>SUM(I117:I129)</f>
        <v>2661.61</v>
      </c>
      <c r="J130" s="77">
        <f>SUM(J117:J129)</f>
        <v>128723.61599999999</v>
      </c>
      <c r="K130" s="80"/>
      <c r="M130" s="68"/>
    </row>
    <row r="131" spans="1:38" ht="20.25" customHeight="1" x14ac:dyDescent="0.2"/>
    <row r="133" spans="1:38" ht="15.75" customHeight="1" x14ac:dyDescent="0.2">
      <c r="A133" s="2" t="s">
        <v>3</v>
      </c>
      <c r="B133" s="25" t="s">
        <v>160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7"/>
      <c r="AL133" s="68"/>
    </row>
    <row r="134" spans="1:38" ht="15" customHeight="1" x14ac:dyDescent="0.2">
      <c r="A134" s="3"/>
      <c r="B134" s="25" t="s">
        <v>0</v>
      </c>
      <c r="C134" s="26"/>
      <c r="D134" s="26"/>
      <c r="E134" s="26"/>
      <c r="F134" s="26"/>
      <c r="G134" s="27"/>
      <c r="H134" s="25" t="s">
        <v>182</v>
      </c>
      <c r="I134" s="26"/>
      <c r="J134" s="26"/>
      <c r="K134" s="26"/>
      <c r="L134" s="26"/>
      <c r="M134" s="27"/>
      <c r="N134" s="25" t="s">
        <v>184</v>
      </c>
      <c r="O134" s="26"/>
      <c r="P134" s="26"/>
      <c r="Q134" s="26"/>
      <c r="R134" s="26"/>
      <c r="S134" s="27"/>
      <c r="T134" s="25" t="s">
        <v>129</v>
      </c>
      <c r="U134" s="26"/>
      <c r="V134" s="26"/>
      <c r="W134" s="26"/>
      <c r="X134" s="26"/>
      <c r="Y134" s="27"/>
      <c r="Z134" s="25" t="s">
        <v>140</v>
      </c>
      <c r="AA134" s="26"/>
      <c r="AB134" s="26"/>
      <c r="AC134" s="26"/>
      <c r="AD134" s="26"/>
      <c r="AE134" s="27"/>
      <c r="AF134" s="25" t="s">
        <v>1</v>
      </c>
      <c r="AG134" s="26"/>
      <c r="AH134" s="26"/>
      <c r="AI134" s="26"/>
      <c r="AJ134" s="26"/>
      <c r="AK134" s="27"/>
      <c r="AL134" s="68"/>
    </row>
    <row r="135" spans="1:38" ht="12.75" customHeight="1" x14ac:dyDescent="0.2">
      <c r="A135" s="3"/>
      <c r="B135" s="25" t="s">
        <v>173</v>
      </c>
      <c r="C135" s="26"/>
      <c r="D135" s="26"/>
      <c r="E135" s="26"/>
      <c r="F135" s="26"/>
      <c r="G135" s="27"/>
      <c r="H135" s="25" t="s">
        <v>173</v>
      </c>
      <c r="I135" s="26"/>
      <c r="J135" s="26"/>
      <c r="K135" s="26"/>
      <c r="L135" s="26"/>
      <c r="M135" s="27"/>
      <c r="N135" s="25" t="s">
        <v>173</v>
      </c>
      <c r="O135" s="26"/>
      <c r="P135" s="26"/>
      <c r="Q135" s="26"/>
      <c r="R135" s="26"/>
      <c r="S135" s="27"/>
      <c r="T135" s="25" t="s">
        <v>173</v>
      </c>
      <c r="U135" s="26"/>
      <c r="V135" s="26"/>
      <c r="W135" s="26"/>
      <c r="X135" s="26"/>
      <c r="Y135" s="27"/>
      <c r="Z135" s="25" t="s">
        <v>173</v>
      </c>
      <c r="AA135" s="26"/>
      <c r="AB135" s="26"/>
      <c r="AC135" s="26"/>
      <c r="AD135" s="26"/>
      <c r="AE135" s="27"/>
      <c r="AF135" s="25" t="s">
        <v>173</v>
      </c>
      <c r="AG135" s="26"/>
      <c r="AH135" s="26"/>
      <c r="AI135" s="26"/>
      <c r="AJ135" s="26"/>
      <c r="AK135" s="27"/>
      <c r="AL135" s="68"/>
    </row>
    <row r="136" spans="1:38" ht="25.5" x14ac:dyDescent="0.2">
      <c r="A136" s="4"/>
      <c r="B136" s="1" t="s">
        <v>53</v>
      </c>
      <c r="C136" s="1" t="s">
        <v>54</v>
      </c>
      <c r="D136" s="1" t="s">
        <v>55</v>
      </c>
      <c r="E136" s="1" t="s">
        <v>56</v>
      </c>
      <c r="F136" s="1" t="s">
        <v>52</v>
      </c>
      <c r="G136" s="1" t="s">
        <v>57</v>
      </c>
      <c r="H136" s="1" t="s">
        <v>53</v>
      </c>
      <c r="I136" s="1" t="s">
        <v>54</v>
      </c>
      <c r="J136" s="1" t="s">
        <v>55</v>
      </c>
      <c r="K136" s="1" t="s">
        <v>56</v>
      </c>
      <c r="L136" s="1" t="s">
        <v>52</v>
      </c>
      <c r="M136" s="1" t="s">
        <v>57</v>
      </c>
      <c r="N136" s="1" t="s">
        <v>53</v>
      </c>
      <c r="O136" s="1" t="s">
        <v>54</v>
      </c>
      <c r="P136" s="1" t="s">
        <v>55</v>
      </c>
      <c r="Q136" s="1" t="s">
        <v>56</v>
      </c>
      <c r="R136" s="1" t="s">
        <v>52</v>
      </c>
      <c r="S136" s="1" t="s">
        <v>57</v>
      </c>
      <c r="T136" s="1" t="s">
        <v>53</v>
      </c>
      <c r="U136" s="1" t="s">
        <v>54</v>
      </c>
      <c r="V136" s="1" t="s">
        <v>55</v>
      </c>
      <c r="W136" s="1" t="s">
        <v>56</v>
      </c>
      <c r="X136" s="1" t="s">
        <v>52</v>
      </c>
      <c r="Y136" s="1" t="s">
        <v>57</v>
      </c>
      <c r="Z136" s="1" t="s">
        <v>53</v>
      </c>
      <c r="AA136" s="1" t="s">
        <v>54</v>
      </c>
      <c r="AB136" s="1" t="s">
        <v>55</v>
      </c>
      <c r="AC136" s="1" t="s">
        <v>56</v>
      </c>
      <c r="AD136" s="1" t="s">
        <v>52</v>
      </c>
      <c r="AE136" s="1" t="s">
        <v>57</v>
      </c>
      <c r="AF136" s="1" t="s">
        <v>53</v>
      </c>
      <c r="AG136" s="1" t="s">
        <v>54</v>
      </c>
      <c r="AH136" s="1" t="s">
        <v>55</v>
      </c>
      <c r="AI136" s="1" t="s">
        <v>56</v>
      </c>
      <c r="AJ136" s="1" t="s">
        <v>52</v>
      </c>
      <c r="AK136" s="1" t="s">
        <v>57</v>
      </c>
      <c r="AL136" s="68"/>
    </row>
    <row r="137" spans="1:38" x14ac:dyDescent="0.2">
      <c r="A137" s="1" t="s">
        <v>4</v>
      </c>
      <c r="B137" s="13">
        <v>108.5</v>
      </c>
      <c r="C137" s="13">
        <v>52.5</v>
      </c>
      <c r="D137" s="13">
        <v>168</v>
      </c>
      <c r="E137" s="13">
        <v>47.927873781102853</v>
      </c>
      <c r="F137" s="14">
        <v>33.99</v>
      </c>
      <c r="G137" s="14">
        <v>33.99</v>
      </c>
      <c r="H137" s="13"/>
      <c r="I137" s="13"/>
      <c r="J137" s="13"/>
      <c r="K137" s="13"/>
      <c r="L137" s="14">
        <v>0</v>
      </c>
      <c r="M137" s="14">
        <v>0</v>
      </c>
      <c r="N137" s="13"/>
      <c r="O137" s="13"/>
      <c r="P137" s="13"/>
      <c r="Q137" s="13"/>
      <c r="R137" s="14">
        <v>0</v>
      </c>
      <c r="S137" s="14">
        <v>0</v>
      </c>
      <c r="T137" s="13"/>
      <c r="U137" s="13"/>
      <c r="V137" s="13"/>
      <c r="W137" s="13"/>
      <c r="X137" s="14">
        <v>0</v>
      </c>
      <c r="Y137" s="14">
        <v>0</v>
      </c>
      <c r="Z137" s="13"/>
      <c r="AA137" s="13"/>
      <c r="AB137" s="13"/>
      <c r="AC137" s="13"/>
      <c r="AD137" s="14">
        <v>0</v>
      </c>
      <c r="AE137" s="14">
        <v>0</v>
      </c>
      <c r="AF137" s="13">
        <v>42</v>
      </c>
      <c r="AG137" s="13">
        <v>42</v>
      </c>
      <c r="AH137" s="13">
        <v>42</v>
      </c>
      <c r="AI137" s="13">
        <v>0</v>
      </c>
      <c r="AJ137" s="14">
        <v>33.99</v>
      </c>
      <c r="AK137" s="14">
        <v>33.99</v>
      </c>
      <c r="AL137" s="68"/>
    </row>
    <row r="138" spans="1:38" x14ac:dyDescent="0.2">
      <c r="A138" s="1" t="s">
        <v>181</v>
      </c>
      <c r="B138" s="13"/>
      <c r="C138" s="13"/>
      <c r="D138" s="13"/>
      <c r="E138" s="13"/>
      <c r="F138" s="14">
        <v>0</v>
      </c>
      <c r="G138" s="14">
        <v>0</v>
      </c>
      <c r="H138" s="13">
        <v>70</v>
      </c>
      <c r="I138" s="13">
        <v>42</v>
      </c>
      <c r="J138" s="13">
        <v>84</v>
      </c>
      <c r="K138" s="13">
        <v>19.992874148780867</v>
      </c>
      <c r="L138" s="14">
        <v>51.81</v>
      </c>
      <c r="M138" s="14">
        <v>51.81</v>
      </c>
      <c r="N138" s="13"/>
      <c r="O138" s="13"/>
      <c r="P138" s="13"/>
      <c r="Q138" s="13"/>
      <c r="R138" s="14">
        <v>0</v>
      </c>
      <c r="S138" s="14">
        <v>0</v>
      </c>
      <c r="T138" s="13"/>
      <c r="U138" s="13"/>
      <c r="V138" s="13"/>
      <c r="W138" s="13"/>
      <c r="X138" s="14">
        <v>0</v>
      </c>
      <c r="Y138" s="14">
        <v>0</v>
      </c>
      <c r="Z138" s="13"/>
      <c r="AA138" s="13"/>
      <c r="AB138" s="13"/>
      <c r="AC138" s="13"/>
      <c r="AD138" s="14">
        <v>0</v>
      </c>
      <c r="AE138" s="14">
        <v>0</v>
      </c>
      <c r="AF138" s="13">
        <v>48.46153846153846</v>
      </c>
      <c r="AG138" s="13">
        <v>42</v>
      </c>
      <c r="AH138" s="13">
        <v>84</v>
      </c>
      <c r="AI138" s="13">
        <v>12.061235565161134</v>
      </c>
      <c r="AJ138" s="14">
        <v>328.13</v>
      </c>
      <c r="AK138" s="14">
        <v>224.51000000000005</v>
      </c>
      <c r="AL138" s="68"/>
    </row>
    <row r="139" spans="1:38" x14ac:dyDescent="0.2">
      <c r="A139" s="1" t="s">
        <v>6</v>
      </c>
      <c r="B139" s="13"/>
      <c r="C139" s="13"/>
      <c r="D139" s="13"/>
      <c r="E139" s="13"/>
      <c r="F139" s="14">
        <v>0</v>
      </c>
      <c r="G139" s="14">
        <v>0</v>
      </c>
      <c r="H139" s="13">
        <v>73.5</v>
      </c>
      <c r="I139" s="13">
        <v>42</v>
      </c>
      <c r="J139" s="13">
        <v>105</v>
      </c>
      <c r="K139" s="13">
        <v>32.029448843530524</v>
      </c>
      <c r="L139" s="14">
        <v>45.75</v>
      </c>
      <c r="M139" s="14">
        <v>30.5</v>
      </c>
      <c r="N139" s="13"/>
      <c r="O139" s="13"/>
      <c r="P139" s="13"/>
      <c r="Q139" s="13"/>
      <c r="R139" s="14">
        <v>0</v>
      </c>
      <c r="S139" s="14">
        <v>0</v>
      </c>
      <c r="T139" s="13"/>
      <c r="U139" s="13"/>
      <c r="V139" s="13"/>
      <c r="W139" s="13"/>
      <c r="X139" s="14">
        <v>0</v>
      </c>
      <c r="Y139" s="14">
        <v>0</v>
      </c>
      <c r="Z139" s="13"/>
      <c r="AA139" s="13"/>
      <c r="AB139" s="13"/>
      <c r="AC139" s="13"/>
      <c r="AD139" s="14">
        <v>0</v>
      </c>
      <c r="AE139" s="14">
        <v>0</v>
      </c>
      <c r="AF139" s="13">
        <v>73.5</v>
      </c>
      <c r="AG139" s="13">
        <v>42</v>
      </c>
      <c r="AH139" s="13">
        <v>126</v>
      </c>
      <c r="AI139" s="13">
        <v>37.785006337310762</v>
      </c>
      <c r="AJ139" s="14">
        <v>76.25</v>
      </c>
      <c r="AK139" s="14">
        <v>45.75</v>
      </c>
      <c r="AL139" s="68"/>
    </row>
    <row r="140" spans="1:38" x14ac:dyDescent="0.2">
      <c r="A140" s="1" t="s">
        <v>7</v>
      </c>
      <c r="B140" s="13">
        <v>90.338582677165348</v>
      </c>
      <c r="C140" s="13">
        <v>42</v>
      </c>
      <c r="D140" s="13">
        <v>210</v>
      </c>
      <c r="E140" s="13">
        <v>72.049023759213839</v>
      </c>
      <c r="F140" s="14">
        <v>107.44000000000001</v>
      </c>
      <c r="G140" s="14">
        <v>68.58</v>
      </c>
      <c r="H140" s="13">
        <v>63</v>
      </c>
      <c r="I140" s="13">
        <v>42</v>
      </c>
      <c r="J140" s="13">
        <v>84</v>
      </c>
      <c r="K140" s="13">
        <v>21.345987041846943</v>
      </c>
      <c r="L140" s="14">
        <v>59.349999999999994</v>
      </c>
      <c r="M140" s="14">
        <v>31.1</v>
      </c>
      <c r="N140" s="13"/>
      <c r="O140" s="13"/>
      <c r="P140" s="13"/>
      <c r="Q140" s="13"/>
      <c r="R140" s="14">
        <v>0</v>
      </c>
      <c r="S140" s="14">
        <v>0</v>
      </c>
      <c r="T140" s="13">
        <v>47.130878000657681</v>
      </c>
      <c r="U140" s="13">
        <v>42</v>
      </c>
      <c r="V140" s="13">
        <v>52.5</v>
      </c>
      <c r="W140" s="13">
        <v>5.3371348764550044</v>
      </c>
      <c r="X140" s="14">
        <v>30.41</v>
      </c>
      <c r="Y140" s="14">
        <v>30.41</v>
      </c>
      <c r="Z140" s="13"/>
      <c r="AA140" s="13"/>
      <c r="AB140" s="13"/>
      <c r="AC140" s="13"/>
      <c r="AD140" s="14">
        <v>0</v>
      </c>
      <c r="AE140" s="14">
        <v>0</v>
      </c>
      <c r="AF140" s="13">
        <v>62.766867859452468</v>
      </c>
      <c r="AG140" s="13">
        <v>42</v>
      </c>
      <c r="AH140" s="13">
        <v>210</v>
      </c>
      <c r="AI140" s="13">
        <v>45.069446527711655</v>
      </c>
      <c r="AJ140" s="14">
        <v>318.06000000000006</v>
      </c>
      <c r="AK140" s="14">
        <v>185.56000000000003</v>
      </c>
      <c r="AL140" s="68"/>
    </row>
    <row r="141" spans="1:38" x14ac:dyDescent="0.2">
      <c r="A141" s="1" t="s">
        <v>8</v>
      </c>
      <c r="B141" s="13">
        <v>146.91984732824429</v>
      </c>
      <c r="C141" s="13">
        <v>52.5</v>
      </c>
      <c r="D141" s="13">
        <v>325.5</v>
      </c>
      <c r="E141" s="13">
        <v>118.02043091499786</v>
      </c>
      <c r="F141" s="14">
        <v>42.25</v>
      </c>
      <c r="G141" s="14">
        <v>32.75</v>
      </c>
      <c r="H141" s="13">
        <v>46.29032258064516</v>
      </c>
      <c r="I141" s="13">
        <v>42</v>
      </c>
      <c r="J141" s="13">
        <v>52.5</v>
      </c>
      <c r="K141" s="13">
        <v>5.2762572816818647</v>
      </c>
      <c r="L141" s="14">
        <v>23.25</v>
      </c>
      <c r="M141" s="14">
        <v>23.25</v>
      </c>
      <c r="N141" s="13">
        <v>42</v>
      </c>
      <c r="O141" s="13">
        <v>42</v>
      </c>
      <c r="P141" s="13">
        <v>42</v>
      </c>
      <c r="Q141" s="13">
        <v>0</v>
      </c>
      <c r="R141" s="14">
        <v>9.5</v>
      </c>
      <c r="S141" s="14">
        <v>9.5</v>
      </c>
      <c r="T141" s="13"/>
      <c r="U141" s="13"/>
      <c r="V141" s="13"/>
      <c r="W141" s="13"/>
      <c r="X141" s="14">
        <v>0</v>
      </c>
      <c r="Y141" s="14">
        <v>0</v>
      </c>
      <c r="Z141" s="13"/>
      <c r="AA141" s="13"/>
      <c r="AB141" s="13"/>
      <c r="AC141" s="13"/>
      <c r="AD141" s="14">
        <v>0</v>
      </c>
      <c r="AE141" s="14">
        <v>0</v>
      </c>
      <c r="AF141" s="13">
        <v>44.625</v>
      </c>
      <c r="AG141" s="13">
        <v>42</v>
      </c>
      <c r="AH141" s="13">
        <v>52.5</v>
      </c>
      <c r="AI141" s="13">
        <v>4.6076647365367549</v>
      </c>
      <c r="AJ141" s="14">
        <v>47.5</v>
      </c>
      <c r="AK141" s="14">
        <v>38</v>
      </c>
      <c r="AL141" s="68"/>
    </row>
    <row r="142" spans="1:38" x14ac:dyDescent="0.2">
      <c r="A142" s="1" t="s">
        <v>9</v>
      </c>
      <c r="B142" s="13">
        <v>126</v>
      </c>
      <c r="C142" s="13">
        <v>126</v>
      </c>
      <c r="D142" s="13">
        <v>126</v>
      </c>
      <c r="E142" s="13">
        <v>0</v>
      </c>
      <c r="F142" s="14">
        <v>32.130000000000003</v>
      </c>
      <c r="G142" s="14">
        <v>10.71</v>
      </c>
      <c r="H142" s="13">
        <v>83.885662431941924</v>
      </c>
      <c r="I142" s="13">
        <v>21</v>
      </c>
      <c r="J142" s="13">
        <v>157.5</v>
      </c>
      <c r="K142" s="13">
        <v>47.38475894891338</v>
      </c>
      <c r="L142" s="14">
        <v>145.71</v>
      </c>
      <c r="M142" s="14">
        <v>115.71000000000001</v>
      </c>
      <c r="N142" s="13"/>
      <c r="O142" s="13"/>
      <c r="P142" s="13"/>
      <c r="Q142" s="13"/>
      <c r="R142" s="14">
        <v>0</v>
      </c>
      <c r="S142" s="14">
        <v>0</v>
      </c>
      <c r="T142" s="13"/>
      <c r="U142" s="13"/>
      <c r="V142" s="13"/>
      <c r="W142" s="13"/>
      <c r="X142" s="14">
        <v>0</v>
      </c>
      <c r="Y142" s="14">
        <v>0</v>
      </c>
      <c r="Z142" s="13">
        <v>52.5</v>
      </c>
      <c r="AA142" s="13">
        <v>52.5</v>
      </c>
      <c r="AB142" s="13">
        <v>52.5</v>
      </c>
      <c r="AC142" s="13">
        <v>0</v>
      </c>
      <c r="AD142" s="14">
        <v>15</v>
      </c>
      <c r="AE142" s="14">
        <v>15</v>
      </c>
      <c r="AF142" s="13">
        <v>44.728523387343323</v>
      </c>
      <c r="AG142" s="13">
        <v>42</v>
      </c>
      <c r="AH142" s="13">
        <v>52.5</v>
      </c>
      <c r="AI142" s="13">
        <v>4.628495198920799</v>
      </c>
      <c r="AJ142" s="14">
        <v>108.63000000000002</v>
      </c>
      <c r="AK142" s="14">
        <v>98.130000000000024</v>
      </c>
      <c r="AL142" s="68"/>
    </row>
    <row r="143" spans="1:38" x14ac:dyDescent="0.2">
      <c r="A143" s="1" t="s">
        <v>10</v>
      </c>
      <c r="B143" s="13">
        <v>252</v>
      </c>
      <c r="C143" s="13">
        <v>84</v>
      </c>
      <c r="D143" s="13">
        <v>420</v>
      </c>
      <c r="E143" s="13">
        <v>173.28098236844895</v>
      </c>
      <c r="F143" s="14">
        <v>16.66</v>
      </c>
      <c r="G143" s="14">
        <v>16.66</v>
      </c>
      <c r="H143" s="13"/>
      <c r="I143" s="13"/>
      <c r="J143" s="13"/>
      <c r="K143" s="13"/>
      <c r="L143" s="14">
        <v>0</v>
      </c>
      <c r="M143" s="14">
        <v>0</v>
      </c>
      <c r="N143" s="13"/>
      <c r="O143" s="13"/>
      <c r="P143" s="13"/>
      <c r="Q143" s="13"/>
      <c r="R143" s="14">
        <v>0</v>
      </c>
      <c r="S143" s="14">
        <v>0</v>
      </c>
      <c r="T143" s="13"/>
      <c r="U143" s="13"/>
      <c r="V143" s="13"/>
      <c r="W143" s="13"/>
      <c r="X143" s="14">
        <v>0</v>
      </c>
      <c r="Y143" s="14">
        <v>0</v>
      </c>
      <c r="Z143" s="13"/>
      <c r="AA143" s="13"/>
      <c r="AB143" s="13"/>
      <c r="AC143" s="13"/>
      <c r="AD143" s="14">
        <v>0</v>
      </c>
      <c r="AE143" s="14">
        <v>0</v>
      </c>
      <c r="AF143" s="13">
        <v>42</v>
      </c>
      <c r="AG143" s="13">
        <v>42</v>
      </c>
      <c r="AH143" s="13">
        <v>42</v>
      </c>
      <c r="AI143" s="13">
        <v>0</v>
      </c>
      <c r="AJ143" s="14">
        <v>8.33</v>
      </c>
      <c r="AK143" s="14">
        <v>8.33</v>
      </c>
      <c r="AL143" s="68"/>
    </row>
    <row r="144" spans="1:38" x14ac:dyDescent="0.2">
      <c r="A144" s="1" t="s">
        <v>18</v>
      </c>
      <c r="B144" s="13">
        <v>69.919358669833727</v>
      </c>
      <c r="C144" s="13">
        <v>42</v>
      </c>
      <c r="D144" s="13">
        <v>121.8</v>
      </c>
      <c r="E144" s="13">
        <v>35.692139159177003</v>
      </c>
      <c r="F144" s="14">
        <v>52.35</v>
      </c>
      <c r="G144" s="14">
        <v>25.259999999999998</v>
      </c>
      <c r="H144" s="13">
        <v>105</v>
      </c>
      <c r="I144" s="13">
        <v>105</v>
      </c>
      <c r="J144" s="13">
        <v>105</v>
      </c>
      <c r="K144" s="13">
        <v>0</v>
      </c>
      <c r="L144" s="14">
        <v>15.62</v>
      </c>
      <c r="M144" s="14">
        <v>7.81</v>
      </c>
      <c r="N144" s="13">
        <v>42</v>
      </c>
      <c r="O144" s="13">
        <v>42</v>
      </c>
      <c r="P144" s="13">
        <v>42</v>
      </c>
      <c r="Q144" s="13">
        <v>0</v>
      </c>
      <c r="R144" s="14">
        <v>7.81</v>
      </c>
      <c r="S144" s="14">
        <v>7.81</v>
      </c>
      <c r="T144" s="13"/>
      <c r="U144" s="13"/>
      <c r="V144" s="13"/>
      <c r="W144" s="13"/>
      <c r="X144" s="14">
        <v>0</v>
      </c>
      <c r="Y144" s="14">
        <v>0</v>
      </c>
      <c r="Z144" s="13"/>
      <c r="AA144" s="13"/>
      <c r="AB144" s="13"/>
      <c r="AC144" s="13"/>
      <c r="AD144" s="14">
        <v>0</v>
      </c>
      <c r="AE144" s="14">
        <v>0</v>
      </c>
      <c r="AF144" s="13">
        <v>57.078682170542635</v>
      </c>
      <c r="AG144" s="13">
        <v>31.5</v>
      </c>
      <c r="AH144" s="13">
        <v>126</v>
      </c>
      <c r="AI144" s="13">
        <v>30.461644474486508</v>
      </c>
      <c r="AJ144" s="14">
        <v>54.180000000000007</v>
      </c>
      <c r="AK144" s="14">
        <v>54.180000000000007</v>
      </c>
      <c r="AL144" s="68"/>
    </row>
    <row r="145" spans="1:38" x14ac:dyDescent="0.2">
      <c r="A145" s="1" t="s">
        <v>12</v>
      </c>
      <c r="B145" s="13">
        <v>69.5625</v>
      </c>
      <c r="C145" s="13">
        <v>42</v>
      </c>
      <c r="D145" s="13">
        <v>126</v>
      </c>
      <c r="E145" s="13">
        <v>29.830909535891497</v>
      </c>
      <c r="F145" s="14">
        <v>115.8</v>
      </c>
      <c r="G145" s="14">
        <v>92.64</v>
      </c>
      <c r="H145" s="13"/>
      <c r="I145" s="13"/>
      <c r="J145" s="13"/>
      <c r="K145" s="13"/>
      <c r="L145" s="14">
        <v>0</v>
      </c>
      <c r="M145" s="14">
        <v>0</v>
      </c>
      <c r="N145" s="13"/>
      <c r="O145" s="13"/>
      <c r="P145" s="13"/>
      <c r="Q145" s="13"/>
      <c r="R145" s="14">
        <v>0</v>
      </c>
      <c r="S145" s="14">
        <v>0</v>
      </c>
      <c r="T145" s="13"/>
      <c r="U145" s="13"/>
      <c r="V145" s="13"/>
      <c r="W145" s="13"/>
      <c r="X145" s="14">
        <v>0</v>
      </c>
      <c r="Y145" s="14">
        <v>0</v>
      </c>
      <c r="Z145" s="13"/>
      <c r="AA145" s="13"/>
      <c r="AB145" s="13"/>
      <c r="AC145" s="13"/>
      <c r="AD145" s="14">
        <v>0</v>
      </c>
      <c r="AE145" s="14">
        <v>0</v>
      </c>
      <c r="AF145" s="13">
        <v>47.25</v>
      </c>
      <c r="AG145" s="13">
        <v>42</v>
      </c>
      <c r="AH145" s="13">
        <v>52.5</v>
      </c>
      <c r="AI145" s="13">
        <v>5.3671496277217567</v>
      </c>
      <c r="AJ145" s="14">
        <v>34.74</v>
      </c>
      <c r="AK145" s="14">
        <v>23.16</v>
      </c>
      <c r="AL145" s="68"/>
    </row>
    <row r="146" spans="1:38" x14ac:dyDescent="0.2">
      <c r="A146" s="1" t="s">
        <v>13</v>
      </c>
      <c r="B146" s="13">
        <v>346.5</v>
      </c>
      <c r="C146" s="13">
        <v>42</v>
      </c>
      <c r="D146" s="13">
        <v>651</v>
      </c>
      <c r="E146" s="13">
        <v>316.87299706452853</v>
      </c>
      <c r="F146" s="14">
        <v>13.06</v>
      </c>
      <c r="G146" s="14">
        <v>13.06</v>
      </c>
      <c r="H146" s="13"/>
      <c r="I146" s="13"/>
      <c r="J146" s="13"/>
      <c r="K146" s="13"/>
      <c r="L146" s="14">
        <v>0</v>
      </c>
      <c r="M146" s="14">
        <v>0</v>
      </c>
      <c r="N146" s="13"/>
      <c r="O146" s="13"/>
      <c r="P146" s="13"/>
      <c r="Q146" s="13"/>
      <c r="R146" s="14">
        <v>0</v>
      </c>
      <c r="S146" s="14">
        <v>0</v>
      </c>
      <c r="T146" s="13"/>
      <c r="U146" s="13"/>
      <c r="V146" s="13"/>
      <c r="W146" s="13"/>
      <c r="X146" s="14">
        <v>0</v>
      </c>
      <c r="Y146" s="14">
        <v>0</v>
      </c>
      <c r="Z146" s="13"/>
      <c r="AA146" s="13"/>
      <c r="AB146" s="13"/>
      <c r="AC146" s="13"/>
      <c r="AD146" s="14">
        <v>0</v>
      </c>
      <c r="AE146" s="14">
        <v>0</v>
      </c>
      <c r="AF146" s="13"/>
      <c r="AG146" s="13"/>
      <c r="AH146" s="13"/>
      <c r="AI146" s="13"/>
      <c r="AJ146" s="14">
        <v>6.53</v>
      </c>
      <c r="AK146" s="14">
        <v>0</v>
      </c>
      <c r="AL146" s="68"/>
    </row>
    <row r="147" spans="1:38" x14ac:dyDescent="0.2">
      <c r="A147" s="1" t="s">
        <v>14</v>
      </c>
      <c r="B147" s="13">
        <v>70</v>
      </c>
      <c r="C147" s="13">
        <v>42</v>
      </c>
      <c r="D147" s="13">
        <v>126</v>
      </c>
      <c r="E147" s="13">
        <v>40.937030182526208</v>
      </c>
      <c r="F147" s="14">
        <v>15.54</v>
      </c>
      <c r="G147" s="14">
        <v>15.54</v>
      </c>
      <c r="H147" s="13"/>
      <c r="I147" s="13"/>
      <c r="J147" s="13"/>
      <c r="K147" s="13"/>
      <c r="L147" s="14">
        <v>0</v>
      </c>
      <c r="M147" s="14">
        <v>0</v>
      </c>
      <c r="N147" s="13"/>
      <c r="O147" s="13"/>
      <c r="P147" s="13"/>
      <c r="Q147" s="13"/>
      <c r="R147" s="14">
        <v>0</v>
      </c>
      <c r="S147" s="14">
        <v>0</v>
      </c>
      <c r="T147" s="13"/>
      <c r="U147" s="13"/>
      <c r="V147" s="13"/>
      <c r="W147" s="13"/>
      <c r="X147" s="14">
        <v>0</v>
      </c>
      <c r="Y147" s="14">
        <v>0</v>
      </c>
      <c r="Z147" s="13"/>
      <c r="AA147" s="13"/>
      <c r="AB147" s="13"/>
      <c r="AC147" s="13"/>
      <c r="AD147" s="14">
        <v>0</v>
      </c>
      <c r="AE147" s="14">
        <v>0</v>
      </c>
      <c r="AF147" s="13">
        <v>56.7</v>
      </c>
      <c r="AG147" s="13">
        <v>42</v>
      </c>
      <c r="AH147" s="13">
        <v>105</v>
      </c>
      <c r="AI147" s="13">
        <v>24.976924289991189</v>
      </c>
      <c r="AJ147" s="14">
        <v>41.44</v>
      </c>
      <c r="AK147" s="14">
        <v>25.9</v>
      </c>
      <c r="AL147" s="68"/>
    </row>
    <row r="148" spans="1:38" x14ac:dyDescent="0.2">
      <c r="A148" s="1" t="s">
        <v>15</v>
      </c>
      <c r="B148" s="13">
        <v>70</v>
      </c>
      <c r="C148" s="13">
        <v>42</v>
      </c>
      <c r="D148" s="13">
        <v>105</v>
      </c>
      <c r="E148" s="13">
        <v>26.577587757758938</v>
      </c>
      <c r="F148" s="14">
        <v>34.68</v>
      </c>
      <c r="G148" s="14">
        <v>34.68</v>
      </c>
      <c r="H148" s="13">
        <v>94.5</v>
      </c>
      <c r="I148" s="13">
        <v>52.5</v>
      </c>
      <c r="J148" s="13">
        <v>136.5</v>
      </c>
      <c r="K148" s="13">
        <v>42.253778744413125</v>
      </c>
      <c r="L148" s="14">
        <v>125.25</v>
      </c>
      <c r="M148" s="14">
        <v>83.5</v>
      </c>
      <c r="N148" s="13"/>
      <c r="O148" s="13"/>
      <c r="P148" s="13"/>
      <c r="Q148" s="13"/>
      <c r="R148" s="14">
        <v>0</v>
      </c>
      <c r="S148" s="14">
        <v>0</v>
      </c>
      <c r="T148" s="13"/>
      <c r="U148" s="13"/>
      <c r="V148" s="13"/>
      <c r="W148" s="13"/>
      <c r="X148" s="14">
        <v>0</v>
      </c>
      <c r="Y148" s="14">
        <v>0</v>
      </c>
      <c r="Z148" s="13"/>
      <c r="AA148" s="13"/>
      <c r="AB148" s="13"/>
      <c r="AC148" s="13"/>
      <c r="AD148" s="14">
        <v>0</v>
      </c>
      <c r="AE148" s="14">
        <v>0</v>
      </c>
      <c r="AF148" s="13">
        <v>55.705214781466886</v>
      </c>
      <c r="AG148" s="13">
        <v>42</v>
      </c>
      <c r="AH148" s="13">
        <v>84</v>
      </c>
      <c r="AI148" s="13">
        <v>17.416657545315385</v>
      </c>
      <c r="AJ148" s="14">
        <v>338.49</v>
      </c>
      <c r="AK148" s="14">
        <v>159.93</v>
      </c>
      <c r="AL148" s="68"/>
    </row>
    <row r="149" spans="1:38" x14ac:dyDescent="0.2">
      <c r="A149" s="1" t="s">
        <v>16</v>
      </c>
      <c r="B149" s="13">
        <v>185.5</v>
      </c>
      <c r="C149" s="13">
        <v>63</v>
      </c>
      <c r="D149" s="13">
        <v>336</v>
      </c>
      <c r="E149" s="13">
        <v>114.46636208391297</v>
      </c>
      <c r="F149" s="14">
        <v>105.77</v>
      </c>
      <c r="G149" s="14">
        <v>45.33</v>
      </c>
      <c r="H149" s="13">
        <v>42</v>
      </c>
      <c r="I149" s="13">
        <v>42</v>
      </c>
      <c r="J149" s="13">
        <v>42</v>
      </c>
      <c r="K149" s="13">
        <v>0</v>
      </c>
      <c r="L149" s="14">
        <v>15.11</v>
      </c>
      <c r="M149" s="14">
        <v>15.11</v>
      </c>
      <c r="N149" s="13"/>
      <c r="O149" s="13"/>
      <c r="P149" s="13"/>
      <c r="Q149" s="13"/>
      <c r="R149" s="14">
        <v>0</v>
      </c>
      <c r="S149" s="14">
        <v>0</v>
      </c>
      <c r="T149" s="13"/>
      <c r="U149" s="13"/>
      <c r="V149" s="13"/>
      <c r="W149" s="13"/>
      <c r="X149" s="14">
        <v>0</v>
      </c>
      <c r="Y149" s="14">
        <v>0</v>
      </c>
      <c r="Z149" s="13"/>
      <c r="AA149" s="13"/>
      <c r="AB149" s="13"/>
      <c r="AC149" s="13"/>
      <c r="AD149" s="14">
        <v>0</v>
      </c>
      <c r="AE149" s="14">
        <v>0</v>
      </c>
      <c r="AF149" s="13">
        <v>43.5</v>
      </c>
      <c r="AG149" s="13">
        <v>42</v>
      </c>
      <c r="AH149" s="13">
        <v>52.5</v>
      </c>
      <c r="AI149" s="13">
        <v>3.6917277363706553</v>
      </c>
      <c r="AJ149" s="14">
        <v>151.10000000000002</v>
      </c>
      <c r="AK149" s="14">
        <v>105.77</v>
      </c>
      <c r="AL149" s="68"/>
    </row>
    <row r="150" spans="1:38" x14ac:dyDescent="0.2">
      <c r="A150" s="82"/>
      <c r="B150" s="83"/>
      <c r="C150" s="83"/>
      <c r="D150" s="83"/>
      <c r="E150" s="83"/>
      <c r="F150" s="84"/>
      <c r="G150" s="84"/>
      <c r="H150" s="83"/>
      <c r="I150" s="83"/>
      <c r="J150" s="83"/>
      <c r="K150" s="83"/>
      <c r="L150" s="84"/>
      <c r="M150" s="84"/>
      <c r="N150" s="85"/>
      <c r="O150" s="85"/>
      <c r="P150" s="85"/>
      <c r="Q150" s="85"/>
      <c r="R150" s="84"/>
      <c r="S150" s="84"/>
      <c r="T150" s="85"/>
      <c r="U150" s="85"/>
      <c r="V150" s="85"/>
      <c r="W150" s="85"/>
      <c r="X150" s="84"/>
      <c r="Y150" s="84"/>
      <c r="Z150" s="85"/>
      <c r="AA150" s="85"/>
      <c r="AB150" s="85"/>
      <c r="AC150" s="85"/>
      <c r="AD150" s="84"/>
      <c r="AE150" s="84"/>
      <c r="AF150" s="83"/>
      <c r="AG150" s="83"/>
      <c r="AH150" s="83"/>
      <c r="AI150" s="83"/>
      <c r="AJ150" s="84"/>
      <c r="AK150" s="84"/>
      <c r="AL150" s="68"/>
    </row>
    <row r="151" spans="1:38" x14ac:dyDescent="0.2">
      <c r="A151" s="82"/>
      <c r="B151" s="83"/>
      <c r="C151" s="83"/>
      <c r="D151" s="83"/>
      <c r="E151" s="83"/>
      <c r="F151" s="84"/>
      <c r="G151" s="84"/>
      <c r="H151" s="83"/>
      <c r="I151" s="83"/>
      <c r="J151" s="83"/>
      <c r="K151" s="83"/>
      <c r="L151" s="84"/>
      <c r="M151" s="84"/>
      <c r="N151" s="85"/>
      <c r="O151" s="85"/>
      <c r="P151" s="85"/>
      <c r="Q151" s="85"/>
      <c r="R151" s="84"/>
      <c r="S151" s="84"/>
      <c r="T151" s="85"/>
      <c r="U151" s="85"/>
      <c r="V151" s="85"/>
      <c r="W151" s="85"/>
      <c r="X151" s="84"/>
      <c r="Y151" s="84"/>
      <c r="Z151" s="85"/>
      <c r="AA151" s="85"/>
      <c r="AB151" s="85"/>
      <c r="AC151" s="85"/>
      <c r="AD151" s="84"/>
      <c r="AE151" s="84"/>
      <c r="AF151" s="83"/>
      <c r="AG151" s="83"/>
      <c r="AH151" s="83"/>
      <c r="AI151" s="83"/>
      <c r="AJ151" s="84"/>
      <c r="AK151" s="84"/>
      <c r="AL151" s="68"/>
    </row>
    <row r="152" spans="1:38" x14ac:dyDescent="0.2">
      <c r="A152" s="82"/>
      <c r="B152" s="83"/>
      <c r="C152" s="83"/>
      <c r="D152" s="83"/>
      <c r="E152" s="83"/>
      <c r="F152" s="84"/>
      <c r="G152" s="84"/>
      <c r="H152" s="83"/>
      <c r="I152" s="83"/>
      <c r="J152" s="83"/>
      <c r="K152" s="83"/>
      <c r="L152" s="84"/>
      <c r="M152" s="84"/>
      <c r="N152" s="85"/>
      <c r="O152" s="85"/>
      <c r="P152" s="85"/>
      <c r="Q152" s="85"/>
      <c r="R152" s="84"/>
      <c r="S152" s="84"/>
      <c r="T152" s="85"/>
      <c r="U152" s="85"/>
      <c r="V152" s="85"/>
      <c r="W152" s="85"/>
      <c r="X152" s="84"/>
      <c r="Y152" s="84"/>
      <c r="Z152" s="85"/>
      <c r="AA152" s="85"/>
      <c r="AB152" s="85"/>
      <c r="AC152" s="85"/>
      <c r="AD152" s="84"/>
      <c r="AE152" s="84"/>
      <c r="AF152" s="83"/>
      <c r="AG152" s="83"/>
      <c r="AH152" s="83"/>
      <c r="AI152" s="83"/>
      <c r="AJ152" s="84"/>
      <c r="AK152" s="84"/>
      <c r="AL152" s="68"/>
    </row>
    <row r="153" spans="1:38" x14ac:dyDescent="0.2">
      <c r="A153" s="82"/>
      <c r="B153" s="83"/>
      <c r="C153" s="83"/>
      <c r="D153" s="83"/>
      <c r="E153" s="83"/>
      <c r="F153" s="84"/>
      <c r="G153" s="84"/>
      <c r="H153" s="83"/>
      <c r="I153" s="83"/>
      <c r="J153" s="83"/>
      <c r="K153" s="83"/>
      <c r="L153" s="84"/>
      <c r="M153" s="84"/>
      <c r="N153" s="85"/>
      <c r="O153" s="85"/>
      <c r="P153" s="85"/>
      <c r="Q153" s="85"/>
      <c r="R153" s="84"/>
      <c r="S153" s="84"/>
      <c r="T153" s="85"/>
      <c r="U153" s="85"/>
      <c r="V153" s="85"/>
      <c r="W153" s="85"/>
      <c r="X153" s="84"/>
      <c r="Y153" s="84"/>
      <c r="Z153" s="85"/>
      <c r="AA153" s="85"/>
      <c r="AB153" s="85"/>
      <c r="AC153" s="85"/>
      <c r="AD153" s="84"/>
      <c r="AE153" s="84"/>
      <c r="AF153" s="83"/>
      <c r="AG153" s="83"/>
      <c r="AH153" s="83"/>
      <c r="AI153" s="83"/>
      <c r="AJ153" s="84"/>
      <c r="AK153" s="84"/>
      <c r="AL153" s="68"/>
    </row>
    <row r="154" spans="1:38" x14ac:dyDescent="0.2">
      <c r="A154" s="82"/>
      <c r="B154" s="83"/>
      <c r="C154" s="83"/>
      <c r="D154" s="83"/>
      <c r="E154" s="83"/>
      <c r="F154" s="84"/>
      <c r="G154" s="84"/>
      <c r="H154" s="83"/>
      <c r="I154" s="83"/>
      <c r="J154" s="83"/>
      <c r="K154" s="83"/>
      <c r="L154" s="84"/>
      <c r="M154" s="84"/>
      <c r="N154" s="85"/>
      <c r="O154" s="85"/>
      <c r="P154" s="85"/>
      <c r="Q154" s="85"/>
      <c r="R154" s="84"/>
      <c r="S154" s="84"/>
      <c r="T154" s="85"/>
      <c r="U154" s="85"/>
      <c r="V154" s="85"/>
      <c r="W154" s="85"/>
      <c r="X154" s="84"/>
      <c r="Y154" s="84"/>
      <c r="Z154" s="85"/>
      <c r="AA154" s="85"/>
      <c r="AB154" s="85"/>
      <c r="AC154" s="85"/>
      <c r="AD154" s="84"/>
      <c r="AE154" s="84"/>
      <c r="AF154" s="83"/>
      <c r="AG154" s="83"/>
      <c r="AH154" s="83"/>
      <c r="AI154" s="83"/>
      <c r="AJ154" s="84"/>
      <c r="AK154" s="84"/>
      <c r="AL154" s="68"/>
    </row>
    <row r="155" spans="1:38" x14ac:dyDescent="0.2">
      <c r="A155" s="82"/>
      <c r="B155" s="83"/>
      <c r="C155" s="83"/>
      <c r="D155" s="83"/>
      <c r="E155" s="83"/>
      <c r="F155" s="84"/>
      <c r="G155" s="84"/>
      <c r="H155" s="83"/>
      <c r="I155" s="83"/>
      <c r="J155" s="83"/>
      <c r="K155" s="83"/>
      <c r="L155" s="84"/>
      <c r="M155" s="84"/>
      <c r="N155" s="85"/>
      <c r="O155" s="85"/>
      <c r="P155" s="85"/>
      <c r="Q155" s="85"/>
      <c r="R155" s="84"/>
      <c r="S155" s="84"/>
      <c r="T155" s="85"/>
      <c r="U155" s="85"/>
      <c r="V155" s="85"/>
      <c r="W155" s="85"/>
      <c r="X155" s="84"/>
      <c r="Y155" s="84"/>
      <c r="Z155" s="85"/>
      <c r="AA155" s="85"/>
      <c r="AB155" s="85"/>
      <c r="AC155" s="85"/>
      <c r="AD155" s="84"/>
      <c r="AE155" s="84"/>
      <c r="AF155" s="83"/>
      <c r="AG155" s="83"/>
      <c r="AH155" s="83"/>
      <c r="AI155" s="83"/>
      <c r="AJ155" s="84"/>
      <c r="AK155" s="84"/>
      <c r="AL155" s="68"/>
    </row>
    <row r="156" spans="1:38" ht="16.5" customHeight="1" x14ac:dyDescent="0.2">
      <c r="A156" s="82"/>
      <c r="B156" s="83"/>
      <c r="C156" s="83"/>
      <c r="D156" s="83"/>
      <c r="E156" s="83"/>
      <c r="F156" s="84"/>
      <c r="G156" s="84"/>
      <c r="H156" s="83"/>
      <c r="I156" s="83"/>
      <c r="J156" s="83"/>
      <c r="K156" s="83"/>
      <c r="L156" s="84"/>
      <c r="M156" s="84"/>
      <c r="N156" s="85"/>
      <c r="O156" s="85"/>
      <c r="P156" s="85"/>
      <c r="Q156" s="85"/>
      <c r="R156" s="84"/>
      <c r="S156" s="68"/>
      <c r="T156" s="85"/>
      <c r="U156" s="85"/>
      <c r="V156" s="85"/>
      <c r="W156" s="85"/>
      <c r="X156" s="84"/>
      <c r="Y156" s="84"/>
      <c r="Z156" s="83"/>
      <c r="AA156" s="83"/>
      <c r="AB156" s="83"/>
      <c r="AC156" s="83"/>
      <c r="AD156" s="84"/>
      <c r="AE156" s="84"/>
      <c r="AF156" s="68"/>
    </row>
    <row r="157" spans="1:38" ht="15.75" customHeight="1" x14ac:dyDescent="0.2">
      <c r="A157" s="2"/>
      <c r="B157" s="2" t="s">
        <v>159</v>
      </c>
      <c r="C157" s="25" t="s">
        <v>51</v>
      </c>
      <c r="D157" s="26"/>
      <c r="E157" s="26"/>
      <c r="F157" s="26"/>
      <c r="G157" s="26"/>
      <c r="H157" s="27"/>
      <c r="S157" s="68"/>
    </row>
    <row r="158" spans="1:38" x14ac:dyDescent="0.2">
      <c r="A158" s="3"/>
      <c r="B158" s="3"/>
      <c r="C158" s="25" t="s">
        <v>29</v>
      </c>
      <c r="D158" s="27"/>
      <c r="E158" s="2" t="s">
        <v>111</v>
      </c>
      <c r="F158" s="25" t="s">
        <v>30</v>
      </c>
      <c r="G158" s="27"/>
      <c r="H158" s="2" t="s">
        <v>111</v>
      </c>
      <c r="S158" s="68"/>
    </row>
    <row r="159" spans="1:38" ht="26.25" customHeight="1" x14ac:dyDescent="0.2">
      <c r="A159" s="4"/>
      <c r="B159" s="4"/>
      <c r="C159" s="1" t="s">
        <v>2</v>
      </c>
      <c r="D159" s="1" t="s">
        <v>17</v>
      </c>
      <c r="E159" s="4"/>
      <c r="F159" s="1" t="s">
        <v>2</v>
      </c>
      <c r="G159" s="1" t="s">
        <v>17</v>
      </c>
      <c r="H159" s="4"/>
      <c r="S159" s="68"/>
    </row>
    <row r="160" spans="1:38" x14ac:dyDescent="0.2">
      <c r="A160" s="1" t="s">
        <v>4</v>
      </c>
      <c r="B160" s="14">
        <v>67.98</v>
      </c>
      <c r="C160" s="28">
        <v>0</v>
      </c>
      <c r="D160" s="28">
        <v>0</v>
      </c>
      <c r="E160" s="14">
        <f>B160*C160</f>
        <v>0</v>
      </c>
      <c r="F160" s="28">
        <v>1</v>
      </c>
      <c r="G160" s="28">
        <v>2.5540931992290402E-2</v>
      </c>
      <c r="H160" s="14">
        <f>F160*B160</f>
        <v>67.98</v>
      </c>
      <c r="S160" s="68"/>
    </row>
    <row r="161" spans="1:19" x14ac:dyDescent="0.2">
      <c r="A161" s="1" t="s">
        <v>181</v>
      </c>
      <c r="B161" s="14">
        <v>379.93999999999994</v>
      </c>
      <c r="C161" s="28">
        <v>0.13636363636363638</v>
      </c>
      <c r="D161" s="28">
        <v>1.9465661761114531E-2</v>
      </c>
      <c r="E161" s="14">
        <f t="shared" ref="E161:E172" si="14">B161*C161</f>
        <v>51.809999999999995</v>
      </c>
      <c r="F161" s="28">
        <v>0.86363636363636376</v>
      </c>
      <c r="G161" s="28">
        <v>0.12328252448705868</v>
      </c>
      <c r="H161" s="14">
        <f t="shared" ref="H161:H172" si="15">F161*B161</f>
        <v>328.13</v>
      </c>
      <c r="S161" s="68"/>
    </row>
    <row r="162" spans="1:19" x14ac:dyDescent="0.2">
      <c r="A162" s="1" t="s">
        <v>6</v>
      </c>
      <c r="B162" s="14">
        <v>122</v>
      </c>
      <c r="C162" s="28">
        <v>0.625</v>
      </c>
      <c r="D162" s="28">
        <v>2.8648073910152148E-2</v>
      </c>
      <c r="E162" s="14">
        <f t="shared" si="14"/>
        <v>76.25</v>
      </c>
      <c r="F162" s="28">
        <v>0.375</v>
      </c>
      <c r="G162" s="28">
        <v>1.7188844346091289E-2</v>
      </c>
      <c r="H162" s="14">
        <f t="shared" si="15"/>
        <v>45.75</v>
      </c>
      <c r="S162" s="68"/>
    </row>
    <row r="163" spans="1:19" x14ac:dyDescent="0.2">
      <c r="A163" s="1" t="s">
        <v>7</v>
      </c>
      <c r="B163" s="14">
        <v>515.2600000000001</v>
      </c>
      <c r="C163" s="28">
        <v>3.0178938788184603E-2</v>
      </c>
      <c r="D163" s="28">
        <v>5.8423285154474225E-3</v>
      </c>
      <c r="E163" s="14">
        <f t="shared" si="14"/>
        <v>15.550000000000002</v>
      </c>
      <c r="F163" s="28">
        <v>0.96982106121181544</v>
      </c>
      <c r="G163" s="28">
        <v>0.18774726575268372</v>
      </c>
      <c r="H163" s="14">
        <f t="shared" si="15"/>
        <v>499.71000000000015</v>
      </c>
      <c r="S163" s="68"/>
    </row>
    <row r="164" spans="1:19" x14ac:dyDescent="0.2">
      <c r="A164" s="1" t="s">
        <v>8</v>
      </c>
      <c r="B164" s="14">
        <v>122.5</v>
      </c>
      <c r="C164" s="28">
        <v>0.23265306122448981</v>
      </c>
      <c r="D164" s="28">
        <v>1.0707804674614246E-2</v>
      </c>
      <c r="E164" s="14">
        <f t="shared" si="14"/>
        <v>28.5</v>
      </c>
      <c r="F164" s="28">
        <v>0.76734693877551019</v>
      </c>
      <c r="G164" s="28">
        <v>3.531696980399085E-2</v>
      </c>
      <c r="H164" s="14">
        <f t="shared" si="15"/>
        <v>94</v>
      </c>
      <c r="S164" s="68"/>
    </row>
    <row r="165" spans="1:19" x14ac:dyDescent="0.2">
      <c r="A165" s="1" t="s">
        <v>9</v>
      </c>
      <c r="B165" s="14">
        <v>301.47000000000003</v>
      </c>
      <c r="C165" s="28">
        <v>0</v>
      </c>
      <c r="D165" s="28">
        <v>0</v>
      </c>
      <c r="E165" s="14">
        <f t="shared" si="14"/>
        <v>0</v>
      </c>
      <c r="F165" s="28">
        <v>1</v>
      </c>
      <c r="G165" s="28">
        <v>0.11326603071073534</v>
      </c>
      <c r="H165" s="14">
        <f t="shared" si="15"/>
        <v>301.47000000000003</v>
      </c>
      <c r="S165" s="68"/>
    </row>
    <row r="166" spans="1:19" x14ac:dyDescent="0.2">
      <c r="A166" s="1" t="s">
        <v>10</v>
      </c>
      <c r="B166" s="14">
        <v>24.990000000000002</v>
      </c>
      <c r="C166" s="28">
        <v>0.66666666666666652</v>
      </c>
      <c r="D166" s="28">
        <v>6.2593693290902931E-3</v>
      </c>
      <c r="E166" s="14">
        <f t="shared" si="14"/>
        <v>16.659999999999997</v>
      </c>
      <c r="F166" s="28">
        <v>0.33333333333333326</v>
      </c>
      <c r="G166" s="28">
        <v>3.1296846645451465E-3</v>
      </c>
      <c r="H166" s="14">
        <f t="shared" si="15"/>
        <v>8.3299999999999983</v>
      </c>
      <c r="S166" s="68"/>
    </row>
    <row r="167" spans="1:19" x14ac:dyDescent="0.2">
      <c r="A167" s="1" t="s">
        <v>18</v>
      </c>
      <c r="B167" s="14">
        <v>129.96</v>
      </c>
      <c r="C167" s="28">
        <v>0</v>
      </c>
      <c r="D167" s="28">
        <v>0</v>
      </c>
      <c r="E167" s="14">
        <f t="shared" si="14"/>
        <v>0</v>
      </c>
      <c r="F167" s="28">
        <v>1</v>
      </c>
      <c r="G167" s="28">
        <v>4.8827589316240962E-2</v>
      </c>
      <c r="H167" s="14">
        <f t="shared" si="15"/>
        <v>129.96</v>
      </c>
      <c r="S167" s="68"/>
    </row>
    <row r="168" spans="1:19" x14ac:dyDescent="0.2">
      <c r="A168" s="1" t="s">
        <v>12</v>
      </c>
      <c r="B168" s="14">
        <v>150.54000000000002</v>
      </c>
      <c r="C168" s="28">
        <v>0</v>
      </c>
      <c r="D168" s="28">
        <v>0</v>
      </c>
      <c r="E168" s="14">
        <f t="shared" si="14"/>
        <v>0</v>
      </c>
      <c r="F168" s="28">
        <v>1</v>
      </c>
      <c r="G168" s="28">
        <v>5.6559751428646624E-2</v>
      </c>
      <c r="H168" s="14">
        <f t="shared" si="15"/>
        <v>150.54000000000002</v>
      </c>
      <c r="S168" s="68"/>
    </row>
    <row r="169" spans="1:19" x14ac:dyDescent="0.2">
      <c r="A169" s="1" t="s">
        <v>13</v>
      </c>
      <c r="B169" s="14">
        <v>19.59</v>
      </c>
      <c r="C169" s="28">
        <v>0.33333333333333337</v>
      </c>
      <c r="D169" s="28">
        <v>2.4534022640431939E-3</v>
      </c>
      <c r="E169" s="14">
        <f t="shared" si="14"/>
        <v>6.53</v>
      </c>
      <c r="F169" s="28">
        <v>0.66666666666666674</v>
      </c>
      <c r="G169" s="28">
        <v>4.9068045280863878E-3</v>
      </c>
      <c r="H169" s="14">
        <f t="shared" si="15"/>
        <v>13.06</v>
      </c>
      <c r="S169" s="68"/>
    </row>
    <row r="170" spans="1:19" x14ac:dyDescent="0.2">
      <c r="A170" s="1" t="s">
        <v>14</v>
      </c>
      <c r="B170" s="14">
        <v>56.98</v>
      </c>
      <c r="C170" s="28">
        <v>9.0909090909090912E-2</v>
      </c>
      <c r="D170" s="28">
        <v>1.9461904636667296E-3</v>
      </c>
      <c r="E170" s="14">
        <f t="shared" si="14"/>
        <v>5.18</v>
      </c>
      <c r="F170" s="28">
        <v>0.90909090909090906</v>
      </c>
      <c r="G170" s="28">
        <v>1.9461904636667294E-2</v>
      </c>
      <c r="H170" s="14">
        <f t="shared" si="15"/>
        <v>51.8</v>
      </c>
      <c r="S170" s="68"/>
    </row>
    <row r="171" spans="1:19" x14ac:dyDescent="0.2">
      <c r="A171" s="1" t="s">
        <v>15</v>
      </c>
      <c r="B171" s="14">
        <v>498.42</v>
      </c>
      <c r="C171" s="28">
        <v>2.3193290798924605E-2</v>
      </c>
      <c r="D171" s="28">
        <v>4.3432358610014273E-3</v>
      </c>
      <c r="E171" s="14">
        <f t="shared" si="14"/>
        <v>11.560000000000002</v>
      </c>
      <c r="F171" s="28">
        <v>0.97680670920107548</v>
      </c>
      <c r="G171" s="28">
        <v>0.18291936083798921</v>
      </c>
      <c r="H171" s="14">
        <f t="shared" si="15"/>
        <v>486.86000000000007</v>
      </c>
      <c r="S171" s="68"/>
    </row>
    <row r="172" spans="1:19" x14ac:dyDescent="0.2">
      <c r="A172" s="1" t="s">
        <v>16</v>
      </c>
      <c r="B172" s="14">
        <v>271.98000000000013</v>
      </c>
      <c r="C172" s="28">
        <v>0.11111111111111105</v>
      </c>
      <c r="D172" s="28">
        <v>1.1354030079538334E-2</v>
      </c>
      <c r="E172" s="14">
        <f t="shared" si="14"/>
        <v>30.22</v>
      </c>
      <c r="F172" s="28">
        <v>0.88888888888888884</v>
      </c>
      <c r="G172" s="28">
        <v>9.0832240636306696E-2</v>
      </c>
      <c r="H172" s="14">
        <f t="shared" si="15"/>
        <v>241.7600000000001</v>
      </c>
      <c r="S172" s="69"/>
    </row>
    <row r="173" spans="1:19" x14ac:dyDescent="0.2">
      <c r="B173" s="29">
        <f>SUM(B160:B172)</f>
        <v>2661.61</v>
      </c>
      <c r="D173" s="30">
        <f>SUM(D160:D172)</f>
        <v>9.1020096858668326E-2</v>
      </c>
      <c r="G173" s="81">
        <f>SUM(G160:G172)</f>
        <v>0.90897990314133259</v>
      </c>
      <c r="S173" s="69"/>
    </row>
    <row r="174" spans="1:19" x14ac:dyDescent="0.2">
      <c r="S174" s="69"/>
    </row>
    <row r="178" spans="1:13" ht="32.25" customHeight="1" x14ac:dyDescent="0.2">
      <c r="A178" s="44"/>
      <c r="B178" s="25" t="s">
        <v>51</v>
      </c>
      <c r="C178" s="27"/>
    </row>
    <row r="179" spans="1:13" x14ac:dyDescent="0.2">
      <c r="A179" s="45"/>
      <c r="B179" s="1" t="s">
        <v>29</v>
      </c>
      <c r="C179" s="1" t="s">
        <v>30</v>
      </c>
    </row>
    <row r="180" spans="1:13" x14ac:dyDescent="0.2">
      <c r="A180" s="1" t="s">
        <v>31</v>
      </c>
      <c r="B180" s="28">
        <f>D173</f>
        <v>9.1020096858668326E-2</v>
      </c>
      <c r="C180" s="28">
        <f>G173</f>
        <v>0.90897990314133259</v>
      </c>
    </row>
    <row r="181" spans="1:13" ht="13.5" customHeight="1" x14ac:dyDescent="0.2">
      <c r="A181" s="1" t="s">
        <v>118</v>
      </c>
      <c r="B181" s="14">
        <f>B180*B173</f>
        <v>242.26000000000022</v>
      </c>
      <c r="C181" s="14">
        <f>C180*B173</f>
        <v>2419.3500000000022</v>
      </c>
    </row>
    <row r="190" spans="1:13" ht="16.5" customHeight="1" x14ac:dyDescent="0.2">
      <c r="A190" s="11" t="s">
        <v>3</v>
      </c>
      <c r="B190" s="88" t="s">
        <v>174</v>
      </c>
      <c r="C190" s="89"/>
      <c r="D190" s="89"/>
      <c r="E190" s="89"/>
      <c r="F190" s="89"/>
      <c r="G190" s="90"/>
      <c r="H190" s="71"/>
      <c r="I190" s="72"/>
      <c r="J190" s="73"/>
      <c r="K190" s="73"/>
      <c r="M190" s="68"/>
    </row>
    <row r="191" spans="1:13" ht="38.25" x14ac:dyDescent="0.2">
      <c r="A191" s="12"/>
      <c r="B191" s="1" t="s">
        <v>53</v>
      </c>
      <c r="C191" s="1" t="s">
        <v>55</v>
      </c>
      <c r="D191" s="1" t="s">
        <v>54</v>
      </c>
      <c r="E191" s="1" t="s">
        <v>56</v>
      </c>
      <c r="F191" s="1" t="s">
        <v>52</v>
      </c>
      <c r="G191" s="1" t="s">
        <v>57</v>
      </c>
      <c r="H191" s="1" t="s">
        <v>69</v>
      </c>
      <c r="I191" s="1" t="s">
        <v>159</v>
      </c>
      <c r="J191" s="74" t="s">
        <v>70</v>
      </c>
      <c r="K191" s="75" t="s">
        <v>74</v>
      </c>
      <c r="M191" s="68"/>
    </row>
    <row r="192" spans="1:13" x14ac:dyDescent="0.2">
      <c r="A192" s="1" t="s">
        <v>4</v>
      </c>
      <c r="B192" s="14"/>
      <c r="C192" s="14"/>
      <c r="D192" s="14"/>
      <c r="E192" s="14"/>
      <c r="F192" s="14">
        <v>67.98</v>
      </c>
      <c r="G192" s="14">
        <v>0</v>
      </c>
      <c r="H192" s="43">
        <f>G192/F192</f>
        <v>0</v>
      </c>
      <c r="I192" s="14">
        <v>67.98</v>
      </c>
      <c r="J192" s="77">
        <f t="shared" ref="J192:J203" si="16">B192*H192*I192</f>
        <v>0</v>
      </c>
      <c r="K192" s="78">
        <f>((J192*12/365)/I192/12)</f>
        <v>0</v>
      </c>
      <c r="M192" s="68"/>
    </row>
    <row r="193" spans="1:13" x14ac:dyDescent="0.2">
      <c r="A193" s="1" t="s">
        <v>5</v>
      </c>
      <c r="B193" s="14">
        <v>51.75</v>
      </c>
      <c r="C193" s="14">
        <v>9.9</v>
      </c>
      <c r="D193" s="14">
        <v>93.6</v>
      </c>
      <c r="E193" s="14">
        <v>42.469299708262163</v>
      </c>
      <c r="F193" s="14">
        <v>379.93999999999994</v>
      </c>
      <c r="G193" s="14">
        <v>34.54</v>
      </c>
      <c r="H193" s="43">
        <f t="shared" ref="H193:H204" si="17">G193/F193</f>
        <v>9.0909090909090925E-2</v>
      </c>
      <c r="I193" s="14">
        <v>379.93999999999994</v>
      </c>
      <c r="J193" s="77">
        <f t="shared" si="16"/>
        <v>1787.4449999999999</v>
      </c>
      <c r="K193" s="78">
        <f t="shared" ref="K193:K204" si="18">((J193*12/365)/I193/12)</f>
        <v>1.2889165628891657E-2</v>
      </c>
      <c r="M193" s="68"/>
    </row>
    <row r="194" spans="1:13" x14ac:dyDescent="0.2">
      <c r="A194" s="1" t="s">
        <v>6</v>
      </c>
      <c r="B194" s="14">
        <v>31.2</v>
      </c>
      <c r="C194" s="14">
        <v>14.4</v>
      </c>
      <c r="D194" s="14">
        <v>48</v>
      </c>
      <c r="E194" s="14">
        <v>17.082372716549614</v>
      </c>
      <c r="F194" s="14">
        <v>122</v>
      </c>
      <c r="G194" s="14">
        <v>30.5</v>
      </c>
      <c r="H194" s="43">
        <f t="shared" si="17"/>
        <v>0.25</v>
      </c>
      <c r="I194" s="14">
        <v>122</v>
      </c>
      <c r="J194" s="77">
        <f t="shared" si="16"/>
        <v>951.6</v>
      </c>
      <c r="K194" s="78">
        <f t="shared" si="18"/>
        <v>2.1369863013698632E-2</v>
      </c>
      <c r="M194" s="68"/>
    </row>
    <row r="195" spans="1:13" x14ac:dyDescent="0.2">
      <c r="A195" s="1" t="s">
        <v>7</v>
      </c>
      <c r="B195" s="14"/>
      <c r="C195" s="14"/>
      <c r="D195" s="14"/>
      <c r="E195" s="14"/>
      <c r="F195" s="14">
        <v>515.2600000000001</v>
      </c>
      <c r="G195" s="14">
        <v>0</v>
      </c>
      <c r="H195" s="43">
        <f t="shared" si="17"/>
        <v>0</v>
      </c>
      <c r="I195" s="14">
        <v>515.2600000000001</v>
      </c>
      <c r="J195" s="77">
        <f t="shared" si="16"/>
        <v>0</v>
      </c>
      <c r="K195" s="78">
        <f t="shared" si="18"/>
        <v>0</v>
      </c>
      <c r="M195" s="68"/>
    </row>
    <row r="196" spans="1:13" x14ac:dyDescent="0.2">
      <c r="A196" s="1" t="s">
        <v>8</v>
      </c>
      <c r="B196" s="14">
        <v>180.97499999999999</v>
      </c>
      <c r="C196" s="14">
        <v>3.6</v>
      </c>
      <c r="D196" s="14">
        <v>588</v>
      </c>
      <c r="E196" s="14">
        <v>241.84402787244417</v>
      </c>
      <c r="F196" s="14">
        <v>122.5</v>
      </c>
      <c r="G196" s="14">
        <v>38</v>
      </c>
      <c r="H196" s="43">
        <f t="shared" si="17"/>
        <v>0.31020408163265306</v>
      </c>
      <c r="I196" s="14">
        <v>122.5</v>
      </c>
      <c r="J196" s="77">
        <f t="shared" si="16"/>
        <v>6877.0499999999993</v>
      </c>
      <c r="K196" s="78">
        <f t="shared" si="18"/>
        <v>0.1538059826670394</v>
      </c>
      <c r="M196" s="68"/>
    </row>
    <row r="197" spans="1:13" x14ac:dyDescent="0.2">
      <c r="A197" s="1" t="s">
        <v>9</v>
      </c>
      <c r="B197" s="14">
        <v>100.8</v>
      </c>
      <c r="C197" s="14">
        <v>100.8</v>
      </c>
      <c r="D197" s="14">
        <v>100.8</v>
      </c>
      <c r="E197" s="14">
        <v>0</v>
      </c>
      <c r="F197" s="14">
        <v>301.47000000000003</v>
      </c>
      <c r="G197" s="14">
        <v>10.71</v>
      </c>
      <c r="H197" s="43">
        <f t="shared" si="17"/>
        <v>3.5525922977410689E-2</v>
      </c>
      <c r="I197" s="14">
        <v>301.47000000000003</v>
      </c>
      <c r="J197" s="77">
        <f t="shared" si="16"/>
        <v>1079.5680000000002</v>
      </c>
      <c r="K197" s="78">
        <f t="shared" si="18"/>
        <v>9.8109946195150607E-3</v>
      </c>
      <c r="M197" s="68"/>
    </row>
    <row r="198" spans="1:13" x14ac:dyDescent="0.2">
      <c r="A198" s="1" t="s">
        <v>10</v>
      </c>
      <c r="B198" s="14">
        <v>84.6</v>
      </c>
      <c r="C198" s="14">
        <v>25.2</v>
      </c>
      <c r="D198" s="14">
        <v>144</v>
      </c>
      <c r="E198" s="14">
        <v>61.267204480273016</v>
      </c>
      <c r="F198" s="14">
        <v>24.990000000000002</v>
      </c>
      <c r="G198" s="14">
        <v>16.66</v>
      </c>
      <c r="H198" s="43">
        <f t="shared" si="17"/>
        <v>0.66666666666666663</v>
      </c>
      <c r="I198" s="14">
        <v>24.990000000000002</v>
      </c>
      <c r="J198" s="77">
        <f t="shared" si="16"/>
        <v>1409.4359999999999</v>
      </c>
      <c r="K198" s="78">
        <f t="shared" si="18"/>
        <v>0.15452054794520548</v>
      </c>
      <c r="M198" s="68"/>
    </row>
    <row r="199" spans="1:13" x14ac:dyDescent="0.2">
      <c r="A199" s="1" t="s">
        <v>11</v>
      </c>
      <c r="B199" s="14"/>
      <c r="C199" s="14"/>
      <c r="D199" s="14"/>
      <c r="E199" s="14"/>
      <c r="F199" s="14">
        <v>129.96</v>
      </c>
      <c r="G199" s="14">
        <v>0</v>
      </c>
      <c r="H199" s="43">
        <f t="shared" si="17"/>
        <v>0</v>
      </c>
      <c r="I199" s="14">
        <v>129.96</v>
      </c>
      <c r="J199" s="77">
        <f t="shared" si="16"/>
        <v>0</v>
      </c>
      <c r="K199" s="78">
        <f t="shared" si="18"/>
        <v>0</v>
      </c>
      <c r="M199" s="68"/>
    </row>
    <row r="200" spans="1:13" x14ac:dyDescent="0.2">
      <c r="A200" s="1" t="s">
        <v>12</v>
      </c>
      <c r="B200" s="14">
        <v>324</v>
      </c>
      <c r="C200" s="14">
        <v>324</v>
      </c>
      <c r="D200" s="14">
        <v>324</v>
      </c>
      <c r="E200" s="14">
        <v>0</v>
      </c>
      <c r="F200" s="14">
        <v>150.54000000000002</v>
      </c>
      <c r="G200" s="14">
        <v>11.58</v>
      </c>
      <c r="H200" s="43">
        <f t="shared" si="17"/>
        <v>7.6923076923076913E-2</v>
      </c>
      <c r="I200" s="14">
        <v>150.54000000000002</v>
      </c>
      <c r="J200" s="77">
        <f t="shared" si="16"/>
        <v>3751.92</v>
      </c>
      <c r="K200" s="78">
        <f t="shared" si="18"/>
        <v>6.8282402528977867E-2</v>
      </c>
      <c r="M200" s="68"/>
    </row>
    <row r="201" spans="1:13" x14ac:dyDescent="0.2">
      <c r="A201" s="1" t="s">
        <v>13</v>
      </c>
      <c r="B201" s="14">
        <v>1020</v>
      </c>
      <c r="C201" s="14">
        <v>1020</v>
      </c>
      <c r="D201" s="14">
        <v>1020</v>
      </c>
      <c r="E201" s="14">
        <v>0</v>
      </c>
      <c r="F201" s="14">
        <v>19.59</v>
      </c>
      <c r="G201" s="14">
        <v>6.53</v>
      </c>
      <c r="H201" s="43">
        <f t="shared" si="17"/>
        <v>0.33333333333333337</v>
      </c>
      <c r="I201" s="14">
        <v>19.59</v>
      </c>
      <c r="J201" s="77">
        <f t="shared" si="16"/>
        <v>6660.6000000000013</v>
      </c>
      <c r="K201" s="78">
        <f t="shared" si="18"/>
        <v>0.93150684931506866</v>
      </c>
      <c r="M201" s="68"/>
    </row>
    <row r="202" spans="1:13" x14ac:dyDescent="0.2">
      <c r="A202" s="1" t="s">
        <v>14</v>
      </c>
      <c r="B202" s="14">
        <v>18.600000000000001</v>
      </c>
      <c r="C202" s="14">
        <v>12</v>
      </c>
      <c r="D202" s="14">
        <v>25.2</v>
      </c>
      <c r="E202" s="14">
        <v>6.9436190962527711</v>
      </c>
      <c r="F202" s="14">
        <v>56.98</v>
      </c>
      <c r="G202" s="14">
        <v>10.36</v>
      </c>
      <c r="H202" s="43">
        <f t="shared" si="17"/>
        <v>0.18181818181818182</v>
      </c>
      <c r="I202" s="14">
        <v>56.98</v>
      </c>
      <c r="J202" s="77">
        <f t="shared" si="16"/>
        <v>192.69600000000003</v>
      </c>
      <c r="K202" s="78">
        <f t="shared" si="18"/>
        <v>9.265255292652555E-3</v>
      </c>
      <c r="M202" s="68"/>
    </row>
    <row r="203" spans="1:13" x14ac:dyDescent="0.2">
      <c r="A203" s="1" t="s">
        <v>15</v>
      </c>
      <c r="B203" s="14"/>
      <c r="C203" s="14"/>
      <c r="D203" s="14"/>
      <c r="E203" s="14"/>
      <c r="F203" s="14">
        <v>498.42</v>
      </c>
      <c r="G203" s="14">
        <v>0</v>
      </c>
      <c r="H203" s="43">
        <f t="shared" si="17"/>
        <v>0</v>
      </c>
      <c r="I203" s="14">
        <v>498.42</v>
      </c>
      <c r="J203" s="77">
        <f t="shared" si="16"/>
        <v>0</v>
      </c>
      <c r="K203" s="78">
        <f t="shared" si="18"/>
        <v>0</v>
      </c>
      <c r="M203" s="68"/>
    </row>
    <row r="204" spans="1:13" x14ac:dyDescent="0.2">
      <c r="A204" s="1" t="s">
        <v>16</v>
      </c>
      <c r="B204" s="14">
        <v>22.5</v>
      </c>
      <c r="C204" s="14">
        <v>22.5</v>
      </c>
      <c r="D204" s="14">
        <v>22.5</v>
      </c>
      <c r="E204" s="14">
        <v>0</v>
      </c>
      <c r="F204" s="14">
        <v>271.98000000000013</v>
      </c>
      <c r="G204" s="14">
        <v>15.11</v>
      </c>
      <c r="H204" s="43">
        <f t="shared" si="17"/>
        <v>5.5555555555555525E-2</v>
      </c>
      <c r="I204" s="14">
        <v>271.98000000000013</v>
      </c>
      <c r="J204" s="77">
        <f>B204*H204*I204</f>
        <v>339.97499999999997</v>
      </c>
      <c r="K204" s="78">
        <f t="shared" si="18"/>
        <v>3.4246575342465734E-3</v>
      </c>
      <c r="M204" s="68"/>
    </row>
    <row r="205" spans="1:13" x14ac:dyDescent="0.2">
      <c r="I205" s="29">
        <f>SUM(I192:I204)</f>
        <v>2661.61</v>
      </c>
      <c r="J205" s="77">
        <f>SUM(J192:J204)</f>
        <v>23050.29</v>
      </c>
      <c r="K205" s="80"/>
    </row>
    <row r="208" spans="1:13" ht="12.75" customHeight="1" x14ac:dyDescent="0.2">
      <c r="A208" s="88" t="s">
        <v>174</v>
      </c>
      <c r="B208" s="89"/>
      <c r="C208" s="89"/>
      <c r="D208" s="89"/>
      <c r="E208" s="89"/>
      <c r="F208" s="90"/>
      <c r="G208" s="68"/>
    </row>
    <row r="209" spans="1:12" ht="44.25" customHeight="1" x14ac:dyDescent="0.2">
      <c r="A209" s="1" t="s">
        <v>53</v>
      </c>
      <c r="B209" s="1" t="s">
        <v>54</v>
      </c>
      <c r="C209" s="1" t="s">
        <v>55</v>
      </c>
      <c r="D209" s="1" t="s">
        <v>56</v>
      </c>
      <c r="E209" s="1" t="s">
        <v>52</v>
      </c>
      <c r="F209" s="1" t="s">
        <v>57</v>
      </c>
      <c r="G209" s="1" t="s">
        <v>69</v>
      </c>
      <c r="H209" s="74" t="s">
        <v>70</v>
      </c>
      <c r="I209" s="75" t="s">
        <v>74</v>
      </c>
      <c r="L209" s="68"/>
    </row>
    <row r="210" spans="1:12" x14ac:dyDescent="0.2">
      <c r="A210" s="14">
        <v>132.48054485889995</v>
      </c>
      <c r="B210" s="14">
        <v>3.6</v>
      </c>
      <c r="C210" s="14">
        <v>1020</v>
      </c>
      <c r="D210" s="14">
        <v>226.23711975201414</v>
      </c>
      <c r="E210" s="14">
        <v>2661.6099999999979</v>
      </c>
      <c r="F210" s="14">
        <v>173.99000000000004</v>
      </c>
      <c r="G210" s="43">
        <f>F210/E210</f>
        <v>6.5370208257408177E-2</v>
      </c>
      <c r="H210" s="77">
        <f>A210*F210*G210</f>
        <v>1506.8022576936537</v>
      </c>
      <c r="I210" s="91">
        <f>((H210*12/365)/E210/12)</f>
        <v>1.551025643705975E-3</v>
      </c>
      <c r="L210" s="68"/>
    </row>
    <row r="211" spans="1:12" x14ac:dyDescent="0.2">
      <c r="L211" s="68"/>
    </row>
    <row r="213" spans="1:12" x14ac:dyDescent="0.2">
      <c r="C213" s="56"/>
      <c r="D213" s="56"/>
      <c r="E213" s="56"/>
      <c r="F213" s="56"/>
      <c r="G213" s="56"/>
      <c r="H213" s="56"/>
    </row>
    <row r="214" spans="1:12" ht="15.75" customHeight="1" x14ac:dyDescent="0.2">
      <c r="A214" s="11" t="s">
        <v>3</v>
      </c>
      <c r="B214" s="11" t="s">
        <v>159</v>
      </c>
      <c r="C214" s="88" t="s">
        <v>51</v>
      </c>
      <c r="D214" s="89"/>
      <c r="E214" s="89"/>
      <c r="F214" s="89"/>
      <c r="G214" s="89"/>
      <c r="H214" s="90"/>
    </row>
    <row r="215" spans="1:12" x14ac:dyDescent="0.2">
      <c r="A215" s="92"/>
      <c r="B215" s="92"/>
      <c r="C215" s="25" t="s">
        <v>29</v>
      </c>
      <c r="D215" s="27"/>
      <c r="E215" s="2" t="s">
        <v>22</v>
      </c>
      <c r="F215" s="25" t="s">
        <v>30</v>
      </c>
      <c r="G215" s="27"/>
      <c r="H215" s="2" t="s">
        <v>22</v>
      </c>
    </row>
    <row r="216" spans="1:12" ht="25.5" x14ac:dyDescent="0.2">
      <c r="A216" s="12"/>
      <c r="B216" s="12"/>
      <c r="C216" s="1" t="s">
        <v>2</v>
      </c>
      <c r="D216" s="1" t="s">
        <v>17</v>
      </c>
      <c r="E216" s="4"/>
      <c r="F216" s="1" t="s">
        <v>2</v>
      </c>
      <c r="G216" s="1" t="s">
        <v>17</v>
      </c>
      <c r="H216" s="4"/>
    </row>
    <row r="217" spans="1:12" x14ac:dyDescent="0.2">
      <c r="A217" s="1" t="s">
        <v>4</v>
      </c>
      <c r="B217" s="14">
        <v>67.98</v>
      </c>
      <c r="C217" s="28">
        <v>0.10000000000000002</v>
      </c>
      <c r="D217" s="28">
        <v>1.6509582132249053E-3</v>
      </c>
      <c r="E217" s="14">
        <f>C217*B217</f>
        <v>6.7980000000000018</v>
      </c>
      <c r="F217" s="28">
        <v>0.9</v>
      </c>
      <c r="G217" s="28">
        <v>1.4858623919024145E-2</v>
      </c>
      <c r="H217" s="14">
        <f>F217*B217</f>
        <v>61.182000000000002</v>
      </c>
    </row>
    <row r="218" spans="1:12" x14ac:dyDescent="0.2">
      <c r="A218" s="1" t="s">
        <v>181</v>
      </c>
      <c r="B218" s="14">
        <v>379.93999999999994</v>
      </c>
      <c r="C218" s="28">
        <v>0</v>
      </c>
      <c r="D218" s="28">
        <v>0</v>
      </c>
      <c r="E218" s="14">
        <f t="shared" ref="E218:E229" si="19">C218*B218</f>
        <v>0</v>
      </c>
      <c r="F218" s="28">
        <v>1</v>
      </c>
      <c r="G218" s="28">
        <v>5.298699249471471E-2</v>
      </c>
      <c r="H218" s="14">
        <f t="shared" ref="H218:H229" si="20">F218*B218</f>
        <v>379.93999999999994</v>
      </c>
    </row>
    <row r="219" spans="1:12" x14ac:dyDescent="0.2">
      <c r="A219" s="1" t="s">
        <v>6</v>
      </c>
      <c r="B219" s="14">
        <v>122</v>
      </c>
      <c r="C219" s="28">
        <v>0.24242424242424243</v>
      </c>
      <c r="D219" s="28">
        <v>1.7824504602959153E-2</v>
      </c>
      <c r="E219" s="14">
        <f t="shared" si="19"/>
        <v>29.575757575757578</v>
      </c>
      <c r="F219" s="28">
        <v>0.75757575757575746</v>
      </c>
      <c r="G219" s="28">
        <v>5.5701576884247352E-2</v>
      </c>
      <c r="H219" s="14">
        <f t="shared" si="20"/>
        <v>92.424242424242408</v>
      </c>
    </row>
    <row r="220" spans="1:12" x14ac:dyDescent="0.2">
      <c r="A220" s="1" t="s">
        <v>7</v>
      </c>
      <c r="B220" s="14">
        <v>515.2600000000001</v>
      </c>
      <c r="C220" s="28">
        <v>0</v>
      </c>
      <c r="D220" s="28">
        <v>0</v>
      </c>
      <c r="E220" s="14">
        <f t="shared" si="19"/>
        <v>0</v>
      </c>
      <c r="F220" s="28">
        <v>1</v>
      </c>
      <c r="G220" s="28">
        <v>0.18279467777824843</v>
      </c>
      <c r="H220" s="14">
        <f t="shared" si="20"/>
        <v>515.2600000000001</v>
      </c>
    </row>
    <row r="221" spans="1:12" x14ac:dyDescent="0.2">
      <c r="A221" s="1" t="s">
        <v>8</v>
      </c>
      <c r="B221" s="14">
        <v>122.5</v>
      </c>
      <c r="C221" s="28">
        <v>3.345070422535211E-2</v>
      </c>
      <c r="D221" s="28">
        <v>1.3879737190828848E-3</v>
      </c>
      <c r="E221" s="14">
        <f t="shared" si="19"/>
        <v>4.0977112676056331</v>
      </c>
      <c r="F221" s="28">
        <v>0.96654929577464788</v>
      </c>
      <c r="G221" s="28">
        <v>4.0105135356658092E-2</v>
      </c>
      <c r="H221" s="14">
        <f t="shared" si="20"/>
        <v>118.40228873239437</v>
      </c>
    </row>
    <row r="222" spans="1:12" x14ac:dyDescent="0.2">
      <c r="A222" s="1" t="s">
        <v>9</v>
      </c>
      <c r="B222" s="14">
        <v>301.47000000000003</v>
      </c>
      <c r="C222" s="28">
        <v>0</v>
      </c>
      <c r="D222" s="28">
        <v>0</v>
      </c>
      <c r="E222" s="14">
        <f t="shared" si="19"/>
        <v>0</v>
      </c>
      <c r="F222" s="28">
        <v>1</v>
      </c>
      <c r="G222" s="28">
        <v>0.23588248099571765</v>
      </c>
      <c r="H222" s="14">
        <f t="shared" si="20"/>
        <v>301.47000000000003</v>
      </c>
    </row>
    <row r="223" spans="1:12" x14ac:dyDescent="0.2">
      <c r="A223" s="1" t="s">
        <v>10</v>
      </c>
      <c r="B223" s="14">
        <v>24.990000000000002</v>
      </c>
      <c r="C223" s="28">
        <v>0.43181006783291731</v>
      </c>
      <c r="D223" s="28">
        <v>2.8273755170202107E-2</v>
      </c>
      <c r="E223" s="14">
        <f t="shared" si="19"/>
        <v>10.790933595144605</v>
      </c>
      <c r="F223" s="28">
        <v>0.56818993216708369</v>
      </c>
      <c r="G223" s="28">
        <v>3.720353977129115E-2</v>
      </c>
      <c r="H223" s="14">
        <f t="shared" si="20"/>
        <v>14.199066404855422</v>
      </c>
    </row>
    <row r="224" spans="1:12" x14ac:dyDescent="0.2">
      <c r="A224" s="1" t="s">
        <v>18</v>
      </c>
      <c r="B224" s="14">
        <v>129.96</v>
      </c>
      <c r="C224" s="28">
        <v>0</v>
      </c>
      <c r="D224" s="28">
        <v>0</v>
      </c>
      <c r="E224" s="14">
        <f t="shared" si="19"/>
        <v>0</v>
      </c>
      <c r="F224" s="28">
        <v>1</v>
      </c>
      <c r="G224" s="28">
        <v>2.6016471595483079E-2</v>
      </c>
      <c r="H224" s="14">
        <f t="shared" si="20"/>
        <v>129.96</v>
      </c>
    </row>
    <row r="225" spans="1:8" x14ac:dyDescent="0.2">
      <c r="A225" s="1" t="s">
        <v>12</v>
      </c>
      <c r="B225" s="14">
        <v>150.54000000000002</v>
      </c>
      <c r="C225" s="28">
        <v>0</v>
      </c>
      <c r="D225" s="28">
        <v>0</v>
      </c>
      <c r="E225" s="14">
        <f t="shared" si="19"/>
        <v>0</v>
      </c>
      <c r="F225" s="28">
        <v>1</v>
      </c>
      <c r="G225" s="28">
        <v>2.8603946812847079E-2</v>
      </c>
      <c r="H225" s="14">
        <f t="shared" si="20"/>
        <v>150.54000000000002</v>
      </c>
    </row>
    <row r="226" spans="1:8" x14ac:dyDescent="0.2">
      <c r="A226" s="1" t="s">
        <v>13</v>
      </c>
      <c r="B226" s="14">
        <v>19.59</v>
      </c>
      <c r="C226" s="28">
        <v>0.68421052631578894</v>
      </c>
      <c r="D226" s="28">
        <v>8.1025522645156431E-2</v>
      </c>
      <c r="E226" s="14">
        <f t="shared" si="19"/>
        <v>13.403684210526306</v>
      </c>
      <c r="F226" s="28">
        <v>0.31578947368421029</v>
      </c>
      <c r="G226" s="28">
        <v>3.7396395066995269E-2</v>
      </c>
      <c r="H226" s="14">
        <f t="shared" si="20"/>
        <v>6.1863157894736798</v>
      </c>
    </row>
    <row r="227" spans="1:8" x14ac:dyDescent="0.2">
      <c r="A227" s="1" t="s">
        <v>14</v>
      </c>
      <c r="B227" s="14">
        <v>56.98</v>
      </c>
      <c r="C227" s="28">
        <v>0</v>
      </c>
      <c r="D227" s="28">
        <v>0</v>
      </c>
      <c r="E227" s="14">
        <f t="shared" si="19"/>
        <v>0</v>
      </c>
      <c r="F227" s="28">
        <v>1</v>
      </c>
      <c r="G227" s="28">
        <v>1.6649840529124806E-2</v>
      </c>
      <c r="H227" s="14">
        <f t="shared" si="20"/>
        <v>56.98</v>
      </c>
    </row>
    <row r="228" spans="1:8" x14ac:dyDescent="0.2">
      <c r="A228" s="1" t="s">
        <v>15</v>
      </c>
      <c r="B228" s="14">
        <v>498.42</v>
      </c>
      <c r="C228" s="28">
        <v>1.5252671856445445E-2</v>
      </c>
      <c r="D228" s="28">
        <v>1.6889448623787526E-3</v>
      </c>
      <c r="E228" s="14">
        <f t="shared" si="19"/>
        <v>7.6022367066895384</v>
      </c>
      <c r="F228" s="28">
        <v>0.98474732814355448</v>
      </c>
      <c r="G228" s="28">
        <v>0.10904213742108632</v>
      </c>
      <c r="H228" s="14">
        <f t="shared" si="20"/>
        <v>490.81776329331046</v>
      </c>
    </row>
    <row r="229" spans="1:8" x14ac:dyDescent="0.2">
      <c r="A229" s="1" t="s">
        <v>16</v>
      </c>
      <c r="B229" s="14">
        <v>271.98000000000013</v>
      </c>
      <c r="C229" s="28">
        <v>0</v>
      </c>
      <c r="D229" s="28">
        <v>0</v>
      </c>
      <c r="E229" s="14">
        <f t="shared" si="19"/>
        <v>0</v>
      </c>
      <c r="F229" s="28">
        <v>1</v>
      </c>
      <c r="G229" s="28">
        <v>3.0906522161557218E-2</v>
      </c>
      <c r="H229" s="14">
        <f t="shared" si="20"/>
        <v>271.98000000000013</v>
      </c>
    </row>
    <row r="230" spans="1:8" x14ac:dyDescent="0.2">
      <c r="B230" s="29">
        <f>SUM(B217:B229)</f>
        <v>2661.61</v>
      </c>
      <c r="D230" s="30">
        <f>SUM(D217:D229)</f>
        <v>0.13185165921300424</v>
      </c>
      <c r="G230" s="30">
        <f>SUM(G217:G229)</f>
        <v>0.86814834078699521</v>
      </c>
    </row>
    <row r="233" spans="1:8" ht="66.75" customHeight="1" x14ac:dyDescent="0.2">
      <c r="A233" s="44"/>
      <c r="B233" s="25" t="s">
        <v>161</v>
      </c>
      <c r="C233" s="27"/>
      <c r="D233" s="68"/>
    </row>
    <row r="234" spans="1:8" x14ac:dyDescent="0.2">
      <c r="A234" s="45"/>
      <c r="B234" s="1" t="s">
        <v>29</v>
      </c>
      <c r="C234" s="1" t="s">
        <v>30</v>
      </c>
      <c r="D234" s="68"/>
    </row>
    <row r="235" spans="1:8" x14ac:dyDescent="0.2">
      <c r="A235" s="1" t="s">
        <v>31</v>
      </c>
      <c r="B235" s="28">
        <f>D230</f>
        <v>0.13185165921300424</v>
      </c>
      <c r="C235" s="28">
        <f>G230</f>
        <v>0.86814834078699521</v>
      </c>
      <c r="D235" s="68"/>
    </row>
    <row r="236" spans="1:8" ht="15" customHeight="1" x14ac:dyDescent="0.2">
      <c r="A236" s="1" t="s">
        <v>118</v>
      </c>
      <c r="B236" s="14">
        <f>B235*B230</f>
        <v>350.93769467792424</v>
      </c>
      <c r="C236" s="14">
        <f>C235*B230</f>
        <v>2310.6723053220744</v>
      </c>
    </row>
    <row r="242" spans="1:13" ht="16.5" customHeight="1" x14ac:dyDescent="0.2">
      <c r="A242" s="11" t="s">
        <v>3</v>
      </c>
      <c r="B242" s="88" t="s">
        <v>175</v>
      </c>
      <c r="C242" s="89"/>
      <c r="D242" s="89"/>
      <c r="E242" s="89"/>
      <c r="F242" s="89"/>
      <c r="G242" s="90"/>
      <c r="H242" s="71"/>
      <c r="I242" s="72"/>
      <c r="J242" s="73"/>
      <c r="K242" s="73"/>
      <c r="M242" s="68"/>
    </row>
    <row r="243" spans="1:13" ht="38.25" x14ac:dyDescent="0.2">
      <c r="A243" s="12"/>
      <c r="B243" s="1" t="s">
        <v>53</v>
      </c>
      <c r="C243" s="1" t="s">
        <v>55</v>
      </c>
      <c r="D243" s="1" t="s">
        <v>54</v>
      </c>
      <c r="E243" s="1" t="s">
        <v>56</v>
      </c>
      <c r="F243" s="1" t="s">
        <v>52</v>
      </c>
      <c r="G243" s="1" t="s">
        <v>57</v>
      </c>
      <c r="H243" s="1" t="s">
        <v>69</v>
      </c>
      <c r="I243" s="1" t="s">
        <v>159</v>
      </c>
      <c r="J243" s="74" t="s">
        <v>70</v>
      </c>
      <c r="K243" s="75" t="s">
        <v>74</v>
      </c>
      <c r="M243" s="68"/>
    </row>
    <row r="244" spans="1:13" x14ac:dyDescent="0.2">
      <c r="A244" s="1" t="s">
        <v>4</v>
      </c>
      <c r="B244" s="14"/>
      <c r="C244" s="14"/>
      <c r="D244" s="14"/>
      <c r="E244" s="14"/>
      <c r="F244" s="14">
        <v>67.98</v>
      </c>
      <c r="G244" s="14">
        <v>0</v>
      </c>
      <c r="H244" s="43">
        <f>G244/F244</f>
        <v>0</v>
      </c>
      <c r="I244" s="14">
        <v>67.98</v>
      </c>
      <c r="J244" s="77">
        <f t="shared" ref="J244:J255" si="21">B244*H244*I244</f>
        <v>0</v>
      </c>
      <c r="K244" s="78">
        <f>((J244*12/365)/I244/12)</f>
        <v>0</v>
      </c>
      <c r="M244" s="68"/>
    </row>
    <row r="245" spans="1:13" x14ac:dyDescent="0.2">
      <c r="A245" s="1" t="s">
        <v>5</v>
      </c>
      <c r="B245" s="14"/>
      <c r="C245" s="14"/>
      <c r="D245" s="14"/>
      <c r="E245" s="14"/>
      <c r="F245" s="14">
        <v>379.93999999999994</v>
      </c>
      <c r="G245" s="14">
        <v>0</v>
      </c>
      <c r="H245" s="43">
        <f t="shared" ref="H245:H256" si="22">G245/F245</f>
        <v>0</v>
      </c>
      <c r="I245" s="14">
        <v>379.93999999999994</v>
      </c>
      <c r="J245" s="77">
        <f t="shared" si="21"/>
        <v>0</v>
      </c>
      <c r="K245" s="78">
        <f t="shared" ref="K245:K256" si="23">((J245*12/365)/I245/12)</f>
        <v>0</v>
      </c>
      <c r="M245" s="68"/>
    </row>
    <row r="246" spans="1:13" x14ac:dyDescent="0.2">
      <c r="A246" s="1" t="s">
        <v>6</v>
      </c>
      <c r="B246" s="14"/>
      <c r="C246" s="14"/>
      <c r="D246" s="14"/>
      <c r="E246" s="14"/>
      <c r="F246" s="14">
        <v>122</v>
      </c>
      <c r="G246" s="14">
        <v>0</v>
      </c>
      <c r="H246" s="43">
        <f t="shared" si="22"/>
        <v>0</v>
      </c>
      <c r="I246" s="14">
        <v>122</v>
      </c>
      <c r="J246" s="77">
        <f t="shared" si="21"/>
        <v>0</v>
      </c>
      <c r="K246" s="78">
        <f t="shared" si="23"/>
        <v>0</v>
      </c>
      <c r="M246" s="68"/>
    </row>
    <row r="247" spans="1:13" x14ac:dyDescent="0.2">
      <c r="A247" s="1" t="s">
        <v>7</v>
      </c>
      <c r="B247" s="14">
        <v>29.412149532710281</v>
      </c>
      <c r="C247" s="14">
        <v>1.5</v>
      </c>
      <c r="D247" s="14">
        <v>135</v>
      </c>
      <c r="E247" s="14">
        <v>52.13657757456577</v>
      </c>
      <c r="F247" s="14">
        <v>515.2600000000001</v>
      </c>
      <c r="G247" s="14">
        <v>80.25</v>
      </c>
      <c r="H247" s="43">
        <f t="shared" si="22"/>
        <v>0.15574661336024528</v>
      </c>
      <c r="I247" s="14">
        <v>515.2600000000001</v>
      </c>
      <c r="J247" s="77">
        <f t="shared" si="21"/>
        <v>2360.3250000000003</v>
      </c>
      <c r="K247" s="78">
        <f t="shared" si="23"/>
        <v>1.2550253921547253E-2</v>
      </c>
      <c r="M247" s="68"/>
    </row>
    <row r="248" spans="1:13" x14ac:dyDescent="0.2">
      <c r="A248" s="1" t="s">
        <v>8</v>
      </c>
      <c r="B248" s="14">
        <v>180</v>
      </c>
      <c r="C248" s="14">
        <v>180</v>
      </c>
      <c r="D248" s="14">
        <v>180</v>
      </c>
      <c r="E248" s="14">
        <v>0</v>
      </c>
      <c r="F248" s="14">
        <v>122.5</v>
      </c>
      <c r="G248" s="14">
        <v>9.5</v>
      </c>
      <c r="H248" s="43">
        <f t="shared" si="22"/>
        <v>7.7551020408163265E-2</v>
      </c>
      <c r="I248" s="14">
        <v>122.5</v>
      </c>
      <c r="J248" s="77">
        <f t="shared" si="21"/>
        <v>1710</v>
      </c>
      <c r="K248" s="78">
        <f t="shared" si="23"/>
        <v>3.8244338831422982E-2</v>
      </c>
      <c r="M248" s="68"/>
    </row>
    <row r="249" spans="1:13" x14ac:dyDescent="0.2">
      <c r="A249" s="1" t="s">
        <v>9</v>
      </c>
      <c r="B249" s="14"/>
      <c r="C249" s="14"/>
      <c r="D249" s="14"/>
      <c r="E249" s="14"/>
      <c r="F249" s="14">
        <v>301.47000000000003</v>
      </c>
      <c r="G249" s="14">
        <v>0</v>
      </c>
      <c r="H249" s="43">
        <f t="shared" si="22"/>
        <v>0</v>
      </c>
      <c r="I249" s="14">
        <v>301.47000000000003</v>
      </c>
      <c r="J249" s="77">
        <f t="shared" si="21"/>
        <v>0</v>
      </c>
      <c r="K249" s="78">
        <f t="shared" si="23"/>
        <v>0</v>
      </c>
      <c r="M249" s="68"/>
    </row>
    <row r="250" spans="1:13" x14ac:dyDescent="0.2">
      <c r="A250" s="1" t="s">
        <v>10</v>
      </c>
      <c r="B250" s="14"/>
      <c r="C250" s="14"/>
      <c r="D250" s="14"/>
      <c r="E250" s="14"/>
      <c r="F250" s="14">
        <v>24.990000000000002</v>
      </c>
      <c r="G250" s="14">
        <v>0</v>
      </c>
      <c r="H250" s="43">
        <f t="shared" si="22"/>
        <v>0</v>
      </c>
      <c r="I250" s="14">
        <v>24.990000000000002</v>
      </c>
      <c r="J250" s="77">
        <f t="shared" si="21"/>
        <v>0</v>
      </c>
      <c r="K250" s="78">
        <f t="shared" si="23"/>
        <v>0</v>
      </c>
      <c r="M250" s="68"/>
    </row>
    <row r="251" spans="1:13" x14ac:dyDescent="0.2">
      <c r="A251" s="1" t="s">
        <v>11</v>
      </c>
      <c r="B251" s="14">
        <v>5.8426934097421199</v>
      </c>
      <c r="C251" s="14">
        <v>4.5</v>
      </c>
      <c r="D251" s="14">
        <v>7.5</v>
      </c>
      <c r="E251" s="14">
        <v>1.5364011438281213</v>
      </c>
      <c r="F251" s="14">
        <v>129.96</v>
      </c>
      <c r="G251" s="14">
        <v>17.45</v>
      </c>
      <c r="H251" s="43">
        <f t="shared" si="22"/>
        <v>0.13427208371806709</v>
      </c>
      <c r="I251" s="14">
        <v>129.96</v>
      </c>
      <c r="J251" s="77">
        <f t="shared" si="21"/>
        <v>101.95499999999998</v>
      </c>
      <c r="K251" s="78">
        <f t="shared" si="23"/>
        <v>2.1493441606901171E-3</v>
      </c>
      <c r="M251" s="68"/>
    </row>
    <row r="252" spans="1:13" x14ac:dyDescent="0.2">
      <c r="A252" s="1" t="s">
        <v>12</v>
      </c>
      <c r="B252" s="14"/>
      <c r="C252" s="14"/>
      <c r="D252" s="14"/>
      <c r="E252" s="14"/>
      <c r="F252" s="14">
        <v>150.54000000000002</v>
      </c>
      <c r="G252" s="14">
        <v>0</v>
      </c>
      <c r="H252" s="43">
        <f t="shared" si="22"/>
        <v>0</v>
      </c>
      <c r="I252" s="14">
        <v>150.54000000000002</v>
      </c>
      <c r="J252" s="77">
        <f t="shared" si="21"/>
        <v>0</v>
      </c>
      <c r="K252" s="78">
        <f t="shared" si="23"/>
        <v>0</v>
      </c>
      <c r="M252" s="68"/>
    </row>
    <row r="253" spans="1:13" x14ac:dyDescent="0.2">
      <c r="A253" s="1" t="s">
        <v>13</v>
      </c>
      <c r="B253" s="14"/>
      <c r="C253" s="14"/>
      <c r="D253" s="14"/>
      <c r="E253" s="14"/>
      <c r="F253" s="14">
        <v>19.59</v>
      </c>
      <c r="G253" s="14">
        <v>0</v>
      </c>
      <c r="H253" s="43">
        <f t="shared" si="22"/>
        <v>0</v>
      </c>
      <c r="I253" s="14">
        <v>19.59</v>
      </c>
      <c r="J253" s="77">
        <f t="shared" si="21"/>
        <v>0</v>
      </c>
      <c r="K253" s="78">
        <f t="shared" si="23"/>
        <v>0</v>
      </c>
      <c r="M253" s="68"/>
    </row>
    <row r="254" spans="1:13" x14ac:dyDescent="0.2">
      <c r="A254" s="1" t="s">
        <v>14</v>
      </c>
      <c r="B254" s="14"/>
      <c r="C254" s="14"/>
      <c r="D254" s="14"/>
      <c r="E254" s="14"/>
      <c r="F254" s="14">
        <v>56.98</v>
      </c>
      <c r="G254" s="14">
        <v>0</v>
      </c>
      <c r="H254" s="43">
        <f t="shared" si="22"/>
        <v>0</v>
      </c>
      <c r="I254" s="14">
        <v>56.98</v>
      </c>
      <c r="J254" s="77">
        <f t="shared" si="21"/>
        <v>0</v>
      </c>
      <c r="K254" s="78">
        <f t="shared" si="23"/>
        <v>0</v>
      </c>
      <c r="M254" s="68"/>
    </row>
    <row r="255" spans="1:13" x14ac:dyDescent="0.2">
      <c r="A255" s="1" t="s">
        <v>15</v>
      </c>
      <c r="B255" s="14"/>
      <c r="C255" s="14"/>
      <c r="D255" s="14"/>
      <c r="E255" s="14"/>
      <c r="F255" s="14">
        <v>498.42</v>
      </c>
      <c r="G255" s="14">
        <v>0</v>
      </c>
      <c r="H255" s="43">
        <f t="shared" si="22"/>
        <v>0</v>
      </c>
      <c r="I255" s="14">
        <v>498.42</v>
      </c>
      <c r="J255" s="77">
        <f t="shared" si="21"/>
        <v>0</v>
      </c>
      <c r="K255" s="78">
        <f t="shared" si="23"/>
        <v>0</v>
      </c>
      <c r="M255" s="68"/>
    </row>
    <row r="256" spans="1:13" x14ac:dyDescent="0.2">
      <c r="A256" s="1" t="s">
        <v>16</v>
      </c>
      <c r="B256" s="14"/>
      <c r="C256" s="14"/>
      <c r="D256" s="14"/>
      <c r="E256" s="14"/>
      <c r="F256" s="14">
        <v>271.98000000000013</v>
      </c>
      <c r="G256" s="14">
        <v>0</v>
      </c>
      <c r="H256" s="43">
        <f t="shared" si="22"/>
        <v>0</v>
      </c>
      <c r="I256" s="14">
        <v>271.98000000000013</v>
      </c>
      <c r="J256" s="77">
        <f>B256*H256*I256</f>
        <v>0</v>
      </c>
      <c r="K256" s="78">
        <f t="shared" si="23"/>
        <v>0</v>
      </c>
      <c r="M256" s="68"/>
    </row>
    <row r="257" spans="1:12" x14ac:dyDescent="0.2">
      <c r="I257" s="29">
        <f>SUM(I244:I256)</f>
        <v>2661.61</v>
      </c>
      <c r="J257" s="77">
        <f>SUM(J244:J256)</f>
        <v>4172.2800000000007</v>
      </c>
      <c r="K257" s="80"/>
    </row>
    <row r="260" spans="1:12" ht="16.5" customHeight="1" x14ac:dyDescent="0.2">
      <c r="B260" s="88" t="s">
        <v>176</v>
      </c>
      <c r="C260" s="89"/>
      <c r="D260" s="89"/>
      <c r="E260" s="89"/>
      <c r="F260" s="89"/>
      <c r="G260" s="90"/>
      <c r="H260" s="68"/>
      <c r="L260" s="68"/>
    </row>
    <row r="261" spans="1:12" ht="39" customHeight="1" x14ac:dyDescent="0.2">
      <c r="B261" s="1" t="s">
        <v>53</v>
      </c>
      <c r="C261" s="1" t="s">
        <v>54</v>
      </c>
      <c r="D261" s="1" t="s">
        <v>55</v>
      </c>
      <c r="E261" s="1" t="s">
        <v>56</v>
      </c>
      <c r="F261" s="1" t="s">
        <v>52</v>
      </c>
      <c r="G261" s="1" t="s">
        <v>57</v>
      </c>
      <c r="H261" s="1" t="s">
        <v>69</v>
      </c>
      <c r="I261" s="1" t="s">
        <v>70</v>
      </c>
      <c r="J261" s="75" t="s">
        <v>74</v>
      </c>
      <c r="L261" s="68"/>
    </row>
    <row r="262" spans="1:12" x14ac:dyDescent="0.2">
      <c r="B262" s="14">
        <v>38.920522388059702</v>
      </c>
      <c r="C262" s="14">
        <v>1.5</v>
      </c>
      <c r="D262" s="14">
        <v>180</v>
      </c>
      <c r="E262" s="14">
        <v>63.69718467636077</v>
      </c>
      <c r="F262" s="14">
        <v>2661.6099999999979</v>
      </c>
      <c r="G262" s="14">
        <v>107.2</v>
      </c>
      <c r="H262" s="43">
        <f>G262/F262</f>
        <v>4.0276374074338497E-2</v>
      </c>
      <c r="I262" s="14">
        <f>B262*H262*F262</f>
        <v>4172.28</v>
      </c>
      <c r="J262" s="91">
        <f>((I262*12/365)/F262/12)</f>
        <v>4.2947329284113945E-3</v>
      </c>
      <c r="L262" s="68"/>
    </row>
    <row r="263" spans="1:12" x14ac:dyDescent="0.2">
      <c r="L263" s="69"/>
    </row>
    <row r="268" spans="1:12" ht="28.5" customHeight="1" x14ac:dyDescent="0.2">
      <c r="A268" s="2" t="s">
        <v>3</v>
      </c>
      <c r="B268" s="25" t="s">
        <v>162</v>
      </c>
      <c r="C268" s="27"/>
      <c r="D268" s="69"/>
    </row>
    <row r="269" spans="1:12" ht="39.75" customHeight="1" x14ac:dyDescent="0.2">
      <c r="A269" s="3"/>
      <c r="B269" s="25" t="s">
        <v>125</v>
      </c>
      <c r="C269" s="27"/>
      <c r="D269" s="69"/>
    </row>
    <row r="270" spans="1:12" ht="25.5" x14ac:dyDescent="0.2">
      <c r="A270" s="4"/>
      <c r="B270" s="1" t="s">
        <v>2</v>
      </c>
      <c r="C270" s="1" t="s">
        <v>17</v>
      </c>
      <c r="D270" s="69"/>
    </row>
    <row r="271" spans="1:12" x14ac:dyDescent="0.2">
      <c r="A271" s="1" t="s">
        <v>4</v>
      </c>
      <c r="B271" s="28">
        <v>1</v>
      </c>
      <c r="C271" s="28">
        <v>2.2308565727899837E-2</v>
      </c>
      <c r="D271" s="69"/>
    </row>
    <row r="272" spans="1:12" x14ac:dyDescent="0.2">
      <c r="A272" s="1" t="s">
        <v>181</v>
      </c>
      <c r="B272" s="28">
        <v>1</v>
      </c>
      <c r="C272" s="28">
        <v>0.18135636604687505</v>
      </c>
      <c r="D272" s="69"/>
    </row>
    <row r="273" spans="1:4" x14ac:dyDescent="0.2">
      <c r="A273" s="1" t="s">
        <v>6</v>
      </c>
      <c r="B273" s="28">
        <v>1</v>
      </c>
      <c r="C273" s="28">
        <v>5.0044958421664093E-2</v>
      </c>
      <c r="D273" s="69"/>
    </row>
    <row r="274" spans="1:4" x14ac:dyDescent="0.2">
      <c r="A274" s="1" t="s">
        <v>7</v>
      </c>
      <c r="B274" s="28">
        <v>1</v>
      </c>
      <c r="C274" s="28">
        <v>0.20063926281315034</v>
      </c>
      <c r="D274" s="69"/>
    </row>
    <row r="275" spans="1:4" x14ac:dyDescent="0.2">
      <c r="A275" s="1" t="s">
        <v>8</v>
      </c>
      <c r="B275" s="28">
        <v>1</v>
      </c>
      <c r="C275" s="28">
        <v>5.5459658841057254E-2</v>
      </c>
      <c r="D275" s="69"/>
    </row>
    <row r="276" spans="1:4" x14ac:dyDescent="0.2">
      <c r="A276" s="1" t="s">
        <v>9</v>
      </c>
      <c r="B276" s="28">
        <v>1</v>
      </c>
      <c r="C276" s="28">
        <v>0.15990102583960686</v>
      </c>
      <c r="D276" s="69"/>
    </row>
    <row r="277" spans="1:4" x14ac:dyDescent="0.2">
      <c r="A277" s="1" t="s">
        <v>10</v>
      </c>
      <c r="B277" s="28">
        <v>1</v>
      </c>
      <c r="C277" s="28">
        <v>1.6401619815834566E-2</v>
      </c>
      <c r="D277" s="69"/>
    </row>
    <row r="278" spans="1:4" x14ac:dyDescent="0.2">
      <c r="A278" s="1" t="s">
        <v>18</v>
      </c>
      <c r="B278" s="28">
        <v>1</v>
      </c>
      <c r="C278" s="28">
        <v>3.435873538851298E-2</v>
      </c>
      <c r="D278" s="69"/>
    </row>
    <row r="279" spans="1:4" x14ac:dyDescent="0.2">
      <c r="A279" s="1" t="s">
        <v>12</v>
      </c>
      <c r="B279" s="28">
        <v>1</v>
      </c>
      <c r="C279" s="28">
        <v>5.3201892848001198E-2</v>
      </c>
      <c r="D279" s="69"/>
    </row>
    <row r="280" spans="1:4" x14ac:dyDescent="0.2">
      <c r="A280" s="1" t="s">
        <v>13</v>
      </c>
      <c r="B280" s="28">
        <v>1</v>
      </c>
      <c r="C280" s="28">
        <v>8.5716348457302687E-3</v>
      </c>
      <c r="D280" s="69"/>
    </row>
    <row r="281" spans="1:4" x14ac:dyDescent="0.2">
      <c r="A281" s="1" t="s">
        <v>14</v>
      </c>
      <c r="B281" s="28">
        <v>1</v>
      </c>
      <c r="C281" s="28">
        <v>1.3599102144221376E-2</v>
      </c>
      <c r="D281" s="69"/>
    </row>
    <row r="282" spans="1:4" x14ac:dyDescent="0.2">
      <c r="A282" s="1" t="s">
        <v>15</v>
      </c>
      <c r="B282" s="28">
        <v>1</v>
      </c>
      <c r="C282" s="28">
        <v>8.5151906959038681E-2</v>
      </c>
      <c r="D282" s="69"/>
    </row>
    <row r="283" spans="1:4" x14ac:dyDescent="0.2">
      <c r="A283" s="1" t="s">
        <v>16</v>
      </c>
      <c r="B283" s="28">
        <v>1</v>
      </c>
      <c r="C283" s="28">
        <v>0.11900527030840832</v>
      </c>
      <c r="D283" s="69"/>
    </row>
    <row r="284" spans="1:4" x14ac:dyDescent="0.2">
      <c r="D284" s="31"/>
    </row>
    <row r="291" spans="1:12" ht="15.75" customHeight="1" x14ac:dyDescent="0.2">
      <c r="A291" s="2" t="s">
        <v>3</v>
      </c>
      <c r="B291" s="93" t="s">
        <v>80</v>
      </c>
      <c r="C291" s="94"/>
      <c r="D291" s="94"/>
      <c r="E291" s="94"/>
      <c r="F291" s="94"/>
      <c r="G291" s="94"/>
      <c r="H291" s="94"/>
      <c r="I291" s="94"/>
      <c r="J291" s="94"/>
      <c r="K291" s="94"/>
      <c r="L291" s="68"/>
    </row>
    <row r="292" spans="1:12" ht="15" customHeight="1" x14ac:dyDescent="0.2">
      <c r="A292" s="3"/>
      <c r="B292" s="25" t="s">
        <v>81</v>
      </c>
      <c r="C292" s="27"/>
      <c r="D292" s="25" t="s">
        <v>58</v>
      </c>
      <c r="E292" s="27"/>
      <c r="F292" s="25" t="s">
        <v>82</v>
      </c>
      <c r="G292" s="27"/>
      <c r="H292" s="25" t="s">
        <v>83</v>
      </c>
      <c r="I292" s="27"/>
      <c r="J292" s="25" t="s">
        <v>19</v>
      </c>
      <c r="K292" s="27"/>
      <c r="L292" s="68"/>
    </row>
    <row r="293" spans="1:12" ht="25.5" x14ac:dyDescent="0.2">
      <c r="A293" s="4"/>
      <c r="B293" s="1" t="s">
        <v>2</v>
      </c>
      <c r="C293" s="1" t="s">
        <v>17</v>
      </c>
      <c r="D293" s="1" t="s">
        <v>2</v>
      </c>
      <c r="E293" s="1" t="s">
        <v>17</v>
      </c>
      <c r="F293" s="1" t="s">
        <v>2</v>
      </c>
      <c r="G293" s="1" t="s">
        <v>17</v>
      </c>
      <c r="H293" s="1" t="s">
        <v>2</v>
      </c>
      <c r="I293" s="1" t="s">
        <v>17</v>
      </c>
      <c r="J293" s="1" t="s">
        <v>2</v>
      </c>
      <c r="K293" s="1" t="s">
        <v>17</v>
      </c>
      <c r="L293" s="68"/>
    </row>
    <row r="294" spans="1:12" x14ac:dyDescent="0.2">
      <c r="A294" s="1" t="s">
        <v>4</v>
      </c>
      <c r="B294" s="28">
        <v>1</v>
      </c>
      <c r="C294" s="28">
        <v>2.1713577533889552E-2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68"/>
    </row>
    <row r="295" spans="1:12" x14ac:dyDescent="0.2">
      <c r="A295" s="1" t="s">
        <v>181</v>
      </c>
      <c r="B295" s="28">
        <v>1</v>
      </c>
      <c r="C295" s="28">
        <v>0.17651943936935457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68"/>
    </row>
    <row r="296" spans="1:12" x14ac:dyDescent="0.2">
      <c r="A296" s="1" t="s">
        <v>6</v>
      </c>
      <c r="B296" s="28">
        <v>1</v>
      </c>
      <c r="C296" s="28">
        <v>4.8710217327422124E-2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68"/>
    </row>
    <row r="297" spans="1:12" x14ac:dyDescent="0.2">
      <c r="A297" s="1" t="s">
        <v>7</v>
      </c>
      <c r="B297" s="28">
        <v>0.80811252862283278</v>
      </c>
      <c r="C297" s="28">
        <v>0.15781471591562443</v>
      </c>
      <c r="D297" s="28">
        <v>4.8609748119070977E-2</v>
      </c>
      <c r="E297" s="28">
        <v>9.4929026817769553E-3</v>
      </c>
      <c r="F297" s="28">
        <v>0.14327772325809612</v>
      </c>
      <c r="G297" s="28">
        <v>2.7980426477915921E-2</v>
      </c>
      <c r="H297" s="28">
        <v>0</v>
      </c>
      <c r="I297" s="28">
        <v>0</v>
      </c>
      <c r="J297" s="28">
        <v>0</v>
      </c>
      <c r="K297" s="28">
        <v>0</v>
      </c>
      <c r="L297" s="68"/>
    </row>
    <row r="298" spans="1:12" x14ac:dyDescent="0.2">
      <c r="A298" s="1" t="s">
        <v>8</v>
      </c>
      <c r="B298" s="28">
        <v>1</v>
      </c>
      <c r="C298" s="28">
        <v>5.3980503136618625E-2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68"/>
    </row>
    <row r="299" spans="1:12" x14ac:dyDescent="0.2">
      <c r="A299" s="1" t="s">
        <v>9</v>
      </c>
      <c r="B299" s="28">
        <v>0.89447112424578246</v>
      </c>
      <c r="C299" s="28">
        <v>0.13921220406546664</v>
      </c>
      <c r="D299" s="28">
        <v>0.10552887575421746</v>
      </c>
      <c r="E299" s="28">
        <v>1.6424127049023251E-2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68"/>
    </row>
    <row r="300" spans="1:12" x14ac:dyDescent="0.2">
      <c r="A300" s="1" t="s">
        <v>10</v>
      </c>
      <c r="B300" s="28">
        <v>1</v>
      </c>
      <c r="C300" s="28">
        <v>1.596417483294792E-2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68"/>
    </row>
    <row r="301" spans="1:12" x14ac:dyDescent="0.2">
      <c r="A301" s="1" t="s">
        <v>18</v>
      </c>
      <c r="B301" s="28">
        <v>1</v>
      </c>
      <c r="C301" s="28">
        <v>3.3442359043810474E-2</v>
      </c>
      <c r="D301" s="28">
        <v>0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68"/>
    </row>
    <row r="302" spans="1:12" x14ac:dyDescent="0.2">
      <c r="A302" s="1" t="s">
        <v>12</v>
      </c>
      <c r="B302" s="28">
        <v>0.7142857142857143</v>
      </c>
      <c r="C302" s="28">
        <v>3.6987824042724472E-2</v>
      </c>
      <c r="D302" s="28">
        <v>0.2857142857142857</v>
      </c>
      <c r="E302" s="28">
        <v>1.4795129617089791E-2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68"/>
    </row>
    <row r="303" spans="1:12" x14ac:dyDescent="0.2">
      <c r="A303" s="1" t="s">
        <v>13</v>
      </c>
      <c r="B303" s="28">
        <v>1</v>
      </c>
      <c r="C303" s="28">
        <v>8.34302214158863E-3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68"/>
    </row>
    <row r="304" spans="1:12" x14ac:dyDescent="0.2">
      <c r="A304" s="1" t="s">
        <v>14</v>
      </c>
      <c r="B304" s="28">
        <v>0.75</v>
      </c>
      <c r="C304" s="28">
        <v>9.9273019969592109E-3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0.25</v>
      </c>
      <c r="K304" s="28">
        <v>3.3091006656530701E-3</v>
      </c>
      <c r="L304" s="68"/>
    </row>
    <row r="305" spans="1:15" x14ac:dyDescent="0.2">
      <c r="A305" s="1" t="s">
        <v>15</v>
      </c>
      <c r="B305" s="28">
        <v>0.93259082162225193</v>
      </c>
      <c r="C305" s="28">
        <v>0.10216688599573275</v>
      </c>
      <c r="D305" s="28">
        <v>6.7409178377747972E-2</v>
      </c>
      <c r="E305" s="28">
        <v>7.3847883580983589E-3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68"/>
    </row>
    <row r="306" spans="1:15" x14ac:dyDescent="0.2">
      <c r="A306" s="1" t="s">
        <v>16</v>
      </c>
      <c r="B306" s="28">
        <v>1</v>
      </c>
      <c r="C306" s="28">
        <v>0.11583129974830403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68"/>
    </row>
    <row r="307" spans="1:15" ht="25.5" x14ac:dyDescent="0.2">
      <c r="A307" s="1" t="s">
        <v>86</v>
      </c>
      <c r="C307" s="86">
        <f>SUM(C294:C306)</f>
        <v>0.92061352515044348</v>
      </c>
      <c r="E307" s="86">
        <f>SUM(D294:D306)</f>
        <v>0.50726208796532213</v>
      </c>
      <c r="G307" s="86">
        <f>SUM(G294:G306)</f>
        <v>2.7980426477915921E-2</v>
      </c>
      <c r="I307" s="86">
        <f>SUM(I294:I306)</f>
        <v>0</v>
      </c>
      <c r="K307" s="86">
        <f>SUM(K294:K306)</f>
        <v>3.3091006656530701E-3</v>
      </c>
      <c r="M307" s="31"/>
      <c r="O307" s="31"/>
    </row>
    <row r="310" spans="1:15" ht="31.5" customHeight="1" x14ac:dyDescent="0.2">
      <c r="B310" s="25" t="s">
        <v>163</v>
      </c>
      <c r="C310" s="26"/>
      <c r="D310" s="26"/>
      <c r="E310" s="26"/>
      <c r="F310" s="27"/>
      <c r="G310" s="68"/>
    </row>
    <row r="311" spans="1:15" ht="33" customHeight="1" x14ac:dyDescent="0.2">
      <c r="B311" s="1" t="s">
        <v>81</v>
      </c>
      <c r="C311" s="1" t="s">
        <v>58</v>
      </c>
      <c r="D311" s="1" t="s">
        <v>82</v>
      </c>
      <c r="E311" s="1" t="s">
        <v>83</v>
      </c>
      <c r="F311" s="1" t="s">
        <v>19</v>
      </c>
      <c r="G311" s="68"/>
    </row>
    <row r="312" spans="1:15" x14ac:dyDescent="0.2">
      <c r="B312" s="28">
        <f>C307</f>
        <v>0.92061352515044348</v>
      </c>
      <c r="C312" s="28">
        <f>E307</f>
        <v>0.50726208796532213</v>
      </c>
      <c r="D312" s="28">
        <v>0.11483293088542874</v>
      </c>
      <c r="E312" s="28">
        <v>0.42141534784031198</v>
      </c>
      <c r="F312" s="28">
        <v>1.0837253847038142E-3</v>
      </c>
      <c r="G312" s="68"/>
    </row>
    <row r="321" spans="1:19" ht="15.75" customHeight="1" x14ac:dyDescent="0.2">
      <c r="A321" s="2" t="s">
        <v>3</v>
      </c>
      <c r="B321" s="2" t="s">
        <v>159</v>
      </c>
      <c r="C321" s="25" t="s">
        <v>84</v>
      </c>
      <c r="D321" s="26"/>
      <c r="E321" s="26"/>
      <c r="F321" s="26"/>
      <c r="G321" s="26"/>
      <c r="H321" s="27"/>
    </row>
    <row r="322" spans="1:19" ht="16.5" customHeight="1" x14ac:dyDescent="0.2">
      <c r="A322" s="3"/>
      <c r="B322" s="3"/>
      <c r="C322" s="25" t="s">
        <v>29</v>
      </c>
      <c r="D322" s="26"/>
      <c r="E322" s="27"/>
      <c r="F322" s="25" t="s">
        <v>30</v>
      </c>
      <c r="G322" s="26"/>
      <c r="H322" s="27"/>
      <c r="R322" s="69"/>
      <c r="S322" s="68"/>
    </row>
    <row r="323" spans="1:19" ht="25.5" x14ac:dyDescent="0.2">
      <c r="A323" s="4"/>
      <c r="B323" s="4"/>
      <c r="C323" s="1" t="s">
        <v>2</v>
      </c>
      <c r="D323" s="1" t="s">
        <v>17</v>
      </c>
      <c r="E323" s="1" t="s">
        <v>164</v>
      </c>
      <c r="F323" s="1" t="s">
        <v>2</v>
      </c>
      <c r="G323" s="1" t="s">
        <v>17</v>
      </c>
      <c r="H323" s="1" t="s">
        <v>164</v>
      </c>
      <c r="R323" s="69"/>
      <c r="S323" s="68"/>
    </row>
    <row r="324" spans="1:19" x14ac:dyDescent="0.2">
      <c r="A324" s="1" t="s">
        <v>4</v>
      </c>
      <c r="B324" s="14">
        <v>112.99999999999999</v>
      </c>
      <c r="C324" s="28">
        <v>0</v>
      </c>
      <c r="D324" s="28">
        <v>0</v>
      </c>
      <c r="E324" s="14">
        <f>B324*C324</f>
        <v>0</v>
      </c>
      <c r="F324" s="28">
        <v>1</v>
      </c>
      <c r="G324" s="28">
        <v>2.5540931992290402E-2</v>
      </c>
      <c r="H324" s="14">
        <f>F324*B324</f>
        <v>112.99999999999999</v>
      </c>
      <c r="R324" s="69"/>
      <c r="S324" s="68"/>
    </row>
    <row r="325" spans="1:19" x14ac:dyDescent="0.2">
      <c r="A325" s="1" t="s">
        <v>181</v>
      </c>
      <c r="B325" s="14">
        <v>362.66999999999996</v>
      </c>
      <c r="C325" s="28">
        <v>0</v>
      </c>
      <c r="D325" s="28">
        <v>0</v>
      </c>
      <c r="E325" s="14">
        <f t="shared" ref="E325:E336" si="24">B325*C325</f>
        <v>0</v>
      </c>
      <c r="F325" s="28">
        <v>1</v>
      </c>
      <c r="G325" s="28">
        <v>0.1427481862481732</v>
      </c>
      <c r="H325" s="14">
        <f t="shared" ref="H325:H336" si="25">F325*B325</f>
        <v>362.66999999999996</v>
      </c>
      <c r="R325" s="69"/>
      <c r="S325" s="68"/>
    </row>
    <row r="326" spans="1:19" x14ac:dyDescent="0.2">
      <c r="A326" s="1" t="s">
        <v>6</v>
      </c>
      <c r="B326" s="14">
        <v>503.25</v>
      </c>
      <c r="C326" s="28">
        <v>0</v>
      </c>
      <c r="D326" s="28">
        <v>0</v>
      </c>
      <c r="E326" s="14">
        <f t="shared" si="24"/>
        <v>0</v>
      </c>
      <c r="F326" s="28">
        <v>1</v>
      </c>
      <c r="G326" s="28">
        <v>4.583691825624344E-2</v>
      </c>
      <c r="H326" s="14">
        <f t="shared" si="25"/>
        <v>503.25</v>
      </c>
      <c r="R326" s="69"/>
      <c r="S326" s="68"/>
    </row>
    <row r="327" spans="1:19" x14ac:dyDescent="0.2">
      <c r="A327" s="1" t="s">
        <v>7</v>
      </c>
      <c r="B327" s="14">
        <v>1251.1399999999996</v>
      </c>
      <c r="C327" s="28">
        <v>2.8839809028451652E-2</v>
      </c>
      <c r="D327" s="28">
        <v>5.58308692858834E-3</v>
      </c>
      <c r="E327" s="14">
        <f t="shared" si="24"/>
        <v>36.08263866785699</v>
      </c>
      <c r="F327" s="28">
        <v>0.97116019097154849</v>
      </c>
      <c r="G327" s="28">
        <v>0.18800650733954283</v>
      </c>
      <c r="H327" s="14">
        <f t="shared" si="25"/>
        <v>1215.0573613321428</v>
      </c>
      <c r="R327" s="69"/>
      <c r="S327" s="68"/>
    </row>
    <row r="328" spans="1:19" x14ac:dyDescent="0.2">
      <c r="A328" s="1" t="s">
        <v>8</v>
      </c>
      <c r="B328" s="14">
        <v>284</v>
      </c>
      <c r="C328" s="28">
        <v>0</v>
      </c>
      <c r="D328" s="28">
        <v>0</v>
      </c>
      <c r="E328" s="14">
        <f t="shared" si="24"/>
        <v>0</v>
      </c>
      <c r="F328" s="28">
        <v>1</v>
      </c>
      <c r="G328" s="28">
        <v>4.6024774478605091E-2</v>
      </c>
      <c r="H328" s="14">
        <f t="shared" si="25"/>
        <v>284</v>
      </c>
      <c r="R328" s="69"/>
      <c r="S328" s="68"/>
    </row>
    <row r="329" spans="1:19" x14ac:dyDescent="0.2">
      <c r="A329" s="1" t="s">
        <v>9</v>
      </c>
      <c r="B329" s="14">
        <v>1614.5</v>
      </c>
      <c r="C329" s="28">
        <v>9.9512389292466905E-2</v>
      </c>
      <c r="D329" s="28">
        <v>1.1271373341699207E-2</v>
      </c>
      <c r="E329" s="14">
        <f t="shared" si="24"/>
        <v>160.66275251268783</v>
      </c>
      <c r="F329" s="28">
        <v>0.90048761070753314</v>
      </c>
      <c r="G329" s="28">
        <v>0.10199465736903612</v>
      </c>
      <c r="H329" s="14">
        <f t="shared" si="25"/>
        <v>1453.8372474873122</v>
      </c>
      <c r="R329" s="69"/>
      <c r="S329" s="68"/>
    </row>
    <row r="330" spans="1:19" x14ac:dyDescent="0.2">
      <c r="A330" s="1" t="s">
        <v>10</v>
      </c>
      <c r="B330" s="14">
        <v>448.15999999999974</v>
      </c>
      <c r="C330" s="28">
        <v>0</v>
      </c>
      <c r="D330" s="28">
        <v>0</v>
      </c>
      <c r="E330" s="14">
        <f t="shared" si="24"/>
        <v>0</v>
      </c>
      <c r="F330" s="28">
        <v>1</v>
      </c>
      <c r="G330" s="28">
        <v>9.3890539936354392E-3</v>
      </c>
      <c r="H330" s="14">
        <f t="shared" si="25"/>
        <v>448.15999999999974</v>
      </c>
      <c r="R330" s="69"/>
      <c r="S330" s="68"/>
    </row>
    <row r="331" spans="1:19" x14ac:dyDescent="0.2">
      <c r="A331" s="1" t="s">
        <v>18</v>
      </c>
      <c r="B331" s="14">
        <v>178.06999999999994</v>
      </c>
      <c r="C331" s="28">
        <v>0</v>
      </c>
      <c r="D331" s="28">
        <v>0</v>
      </c>
      <c r="E331" s="14">
        <f t="shared" si="24"/>
        <v>0</v>
      </c>
      <c r="F331" s="28">
        <v>1</v>
      </c>
      <c r="G331" s="28">
        <v>4.8827589316240962E-2</v>
      </c>
      <c r="H331" s="14">
        <f t="shared" si="25"/>
        <v>178.06999999999994</v>
      </c>
      <c r="R331" s="69"/>
      <c r="S331" s="68"/>
    </row>
    <row r="332" spans="1:19" x14ac:dyDescent="0.2">
      <c r="A332" s="1" t="s">
        <v>12</v>
      </c>
      <c r="B332" s="14">
        <v>195.78000000000006</v>
      </c>
      <c r="C332" s="28">
        <v>0</v>
      </c>
      <c r="D332" s="28">
        <v>0</v>
      </c>
      <c r="E332" s="14">
        <f t="shared" si="24"/>
        <v>0</v>
      </c>
      <c r="F332" s="28">
        <v>1</v>
      </c>
      <c r="G332" s="28">
        <v>5.6559751428646624E-2</v>
      </c>
      <c r="H332" s="14">
        <f t="shared" si="25"/>
        <v>195.78000000000006</v>
      </c>
      <c r="R332" s="69"/>
      <c r="S332" s="68"/>
    </row>
    <row r="333" spans="1:19" x14ac:dyDescent="0.2">
      <c r="A333" s="1" t="s">
        <v>13</v>
      </c>
      <c r="B333" s="14">
        <v>810.5400000000003</v>
      </c>
      <c r="C333" s="28">
        <v>0</v>
      </c>
      <c r="D333" s="28">
        <v>0</v>
      </c>
      <c r="E333" s="14">
        <f t="shared" si="24"/>
        <v>0</v>
      </c>
      <c r="F333" s="28">
        <v>1</v>
      </c>
      <c r="G333" s="28">
        <v>7.3602067921295809E-3</v>
      </c>
      <c r="H333" s="14">
        <f t="shared" si="25"/>
        <v>810.5400000000003</v>
      </c>
      <c r="R333" s="69"/>
      <c r="S333" s="68"/>
    </row>
    <row r="334" spans="1:19" x14ac:dyDescent="0.2">
      <c r="A334" s="1" t="s">
        <v>14</v>
      </c>
      <c r="B334" s="14">
        <v>113.96000000000006</v>
      </c>
      <c r="C334" s="28">
        <v>0</v>
      </c>
      <c r="D334" s="28">
        <v>0</v>
      </c>
      <c r="E334" s="14">
        <f t="shared" si="24"/>
        <v>0</v>
      </c>
      <c r="F334" s="28">
        <v>1</v>
      </c>
      <c r="G334" s="28">
        <v>2.1408095100334024E-2</v>
      </c>
      <c r="H334" s="14">
        <f t="shared" si="25"/>
        <v>113.96000000000006</v>
      </c>
      <c r="R334" s="69"/>
      <c r="S334" s="68"/>
    </row>
    <row r="335" spans="1:19" x14ac:dyDescent="0.2">
      <c r="A335" s="1" t="s">
        <v>15</v>
      </c>
      <c r="B335" s="14">
        <v>757.89999999999975</v>
      </c>
      <c r="C335" s="28">
        <v>2.3193290798924605E-2</v>
      </c>
      <c r="D335" s="28">
        <v>4.3432358610014273E-3</v>
      </c>
      <c r="E335" s="14">
        <f t="shared" si="24"/>
        <v>17.578195096504952</v>
      </c>
      <c r="F335" s="28">
        <v>0.97680670920107548</v>
      </c>
      <c r="G335" s="28">
        <v>0.18291936083798921</v>
      </c>
      <c r="H335" s="14">
        <f t="shared" si="25"/>
        <v>740.32180490349492</v>
      </c>
      <c r="R335" s="69"/>
      <c r="S335" s="68"/>
    </row>
    <row r="336" spans="1:19" x14ac:dyDescent="0.2">
      <c r="A336" s="1" t="s">
        <v>16</v>
      </c>
      <c r="B336" s="14">
        <v>211.54000000000008</v>
      </c>
      <c r="C336" s="28">
        <v>0</v>
      </c>
      <c r="D336" s="28">
        <v>0</v>
      </c>
      <c r="E336" s="14">
        <f t="shared" si="24"/>
        <v>0</v>
      </c>
      <c r="F336" s="28">
        <v>1</v>
      </c>
      <c r="G336" s="28">
        <v>0.10218627071584505</v>
      </c>
      <c r="H336" s="14">
        <f t="shared" si="25"/>
        <v>211.54000000000008</v>
      </c>
      <c r="R336" s="69"/>
      <c r="S336" s="68"/>
    </row>
    <row r="337" spans="1:19" x14ac:dyDescent="0.2">
      <c r="B337" s="87">
        <f>SUM(B324:B336)</f>
        <v>6844.5099999999984</v>
      </c>
      <c r="D337" s="86">
        <f>SUM(D324:D336)</f>
        <v>2.1197696131288975E-2</v>
      </c>
      <c r="G337" s="86">
        <f>SUM(G324:G336)</f>
        <v>0.97880230386871203</v>
      </c>
      <c r="R337" s="69"/>
      <c r="S337" s="68"/>
    </row>
    <row r="338" spans="1:19" x14ac:dyDescent="0.2">
      <c r="D338" s="95"/>
      <c r="E338" s="56"/>
    </row>
    <row r="341" spans="1:19" ht="27" customHeight="1" x14ac:dyDescent="0.2">
      <c r="A341" s="44"/>
      <c r="B341" s="25" t="s">
        <v>84</v>
      </c>
      <c r="C341" s="27"/>
      <c r="D341" s="68"/>
    </row>
    <row r="342" spans="1:19" x14ac:dyDescent="0.2">
      <c r="A342" s="45"/>
      <c r="B342" s="1" t="s">
        <v>29</v>
      </c>
      <c r="C342" s="1" t="s">
        <v>30</v>
      </c>
      <c r="D342" s="68"/>
    </row>
    <row r="343" spans="1:19" x14ac:dyDescent="0.2">
      <c r="A343" s="1" t="s">
        <v>31</v>
      </c>
      <c r="B343" s="28">
        <f>D337</f>
        <v>2.1197696131288975E-2</v>
      </c>
      <c r="C343" s="28">
        <f>G337</f>
        <v>0.97880230386871203</v>
      </c>
      <c r="D343" s="68"/>
    </row>
    <row r="344" spans="1:19" x14ac:dyDescent="0.2">
      <c r="A344" s="1" t="s">
        <v>118</v>
      </c>
      <c r="B344" s="14">
        <f>B343*B337</f>
        <v>145.08784314756866</v>
      </c>
      <c r="C344" s="14">
        <f>C343*B337</f>
        <v>6699.4221568524363</v>
      </c>
    </row>
    <row r="354" spans="1:19" ht="15.75" customHeight="1" x14ac:dyDescent="0.2">
      <c r="A354" s="2" t="s">
        <v>3</v>
      </c>
      <c r="B354" s="2" t="s">
        <v>124</v>
      </c>
      <c r="C354" s="25" t="s">
        <v>85</v>
      </c>
      <c r="D354" s="26"/>
      <c r="E354" s="26"/>
      <c r="F354" s="26"/>
      <c r="G354" s="26"/>
      <c r="H354" s="27"/>
      <c r="S354" s="69"/>
    </row>
    <row r="355" spans="1:19" ht="15.75" customHeight="1" x14ac:dyDescent="0.2">
      <c r="A355" s="3"/>
      <c r="B355" s="3"/>
      <c r="C355" s="25" t="s">
        <v>83</v>
      </c>
      <c r="D355" s="26"/>
      <c r="E355" s="27"/>
      <c r="F355" s="25" t="s">
        <v>58</v>
      </c>
      <c r="G355" s="26"/>
      <c r="H355" s="27"/>
    </row>
    <row r="356" spans="1:19" ht="25.5" customHeight="1" x14ac:dyDescent="0.2">
      <c r="A356" s="4"/>
      <c r="B356" s="4"/>
      <c r="C356" s="1" t="s">
        <v>2</v>
      </c>
      <c r="D356" s="1" t="s">
        <v>17</v>
      </c>
      <c r="E356" s="1" t="s">
        <v>22</v>
      </c>
      <c r="F356" s="1" t="s">
        <v>2</v>
      </c>
      <c r="G356" s="1" t="s">
        <v>17</v>
      </c>
      <c r="H356" s="1" t="s">
        <v>22</v>
      </c>
    </row>
    <row r="357" spans="1:19" x14ac:dyDescent="0.2">
      <c r="A357" s="1" t="s">
        <v>4</v>
      </c>
      <c r="B357" s="14">
        <v>112.99999999999999</v>
      </c>
      <c r="C357" s="28">
        <v>0</v>
      </c>
      <c r="D357" s="28">
        <v>0</v>
      </c>
      <c r="E357" s="14">
        <f>B357*C357</f>
        <v>0</v>
      </c>
      <c r="F357" s="28">
        <v>0</v>
      </c>
      <c r="G357" s="28">
        <v>0</v>
      </c>
      <c r="H357" s="14">
        <f>F357*B357</f>
        <v>0</v>
      </c>
    </row>
    <row r="358" spans="1:19" x14ac:dyDescent="0.2">
      <c r="A358" s="1" t="s">
        <v>5</v>
      </c>
      <c r="B358" s="14">
        <v>362.66999999999996</v>
      </c>
      <c r="C358" s="28">
        <v>0</v>
      </c>
      <c r="D358" s="28">
        <v>0</v>
      </c>
      <c r="E358" s="14">
        <f t="shared" ref="E358:E368" si="26">B358*C358</f>
        <v>0</v>
      </c>
      <c r="F358" s="28">
        <v>0</v>
      </c>
      <c r="G358" s="28">
        <v>0</v>
      </c>
      <c r="H358" s="14">
        <f t="shared" ref="H358:H369" si="27">F358*B358</f>
        <v>0</v>
      </c>
    </row>
    <row r="359" spans="1:19" x14ac:dyDescent="0.2">
      <c r="A359" s="1" t="s">
        <v>6</v>
      </c>
      <c r="B359" s="14">
        <v>503.25</v>
      </c>
      <c r="C359" s="28">
        <v>0</v>
      </c>
      <c r="D359" s="28">
        <v>0</v>
      </c>
      <c r="E359" s="14">
        <f t="shared" si="26"/>
        <v>0</v>
      </c>
      <c r="F359" s="28">
        <v>0</v>
      </c>
      <c r="G359" s="28">
        <v>0</v>
      </c>
      <c r="H359" s="14">
        <f t="shared" si="27"/>
        <v>0</v>
      </c>
    </row>
    <row r="360" spans="1:19" x14ac:dyDescent="0.2">
      <c r="A360" s="1" t="s">
        <v>7</v>
      </c>
      <c r="B360" s="14">
        <v>1251.1399999999996</v>
      </c>
      <c r="C360" s="28">
        <v>0</v>
      </c>
      <c r="D360" s="28">
        <v>0</v>
      </c>
      <c r="E360" s="14">
        <f t="shared" si="26"/>
        <v>0</v>
      </c>
      <c r="F360" s="28">
        <v>1</v>
      </c>
      <c r="G360" s="28">
        <v>0.35876388218252048</v>
      </c>
      <c r="H360" s="14">
        <f t="shared" si="27"/>
        <v>1251.1399999999996</v>
      </c>
    </row>
    <row r="361" spans="1:19" x14ac:dyDescent="0.2">
      <c r="A361" s="1" t="s">
        <v>8</v>
      </c>
      <c r="B361" s="14">
        <v>284</v>
      </c>
      <c r="C361" s="28">
        <v>0</v>
      </c>
      <c r="D361" s="28">
        <v>0</v>
      </c>
      <c r="E361" s="14">
        <f t="shared" si="26"/>
        <v>0</v>
      </c>
      <c r="F361" s="28">
        <v>0</v>
      </c>
      <c r="G361" s="28">
        <v>0</v>
      </c>
      <c r="H361" s="14">
        <f t="shared" si="27"/>
        <v>0</v>
      </c>
    </row>
    <row r="362" spans="1:19" x14ac:dyDescent="0.2">
      <c r="A362" s="1" t="s">
        <v>9</v>
      </c>
      <c r="B362" s="14">
        <v>1614.5</v>
      </c>
      <c r="C362" s="28">
        <v>0</v>
      </c>
      <c r="D362" s="28">
        <v>0</v>
      </c>
      <c r="E362" s="14">
        <f t="shared" si="26"/>
        <v>0</v>
      </c>
      <c r="F362" s="28">
        <v>1</v>
      </c>
      <c r="G362" s="28">
        <v>0.36214389183969098</v>
      </c>
      <c r="H362" s="14">
        <f t="shared" si="27"/>
        <v>1614.5</v>
      </c>
    </row>
    <row r="363" spans="1:19" x14ac:dyDescent="0.2">
      <c r="A363" s="1" t="s">
        <v>10</v>
      </c>
      <c r="B363" s="14">
        <v>448.15999999999974</v>
      </c>
      <c r="C363" s="28">
        <v>0</v>
      </c>
      <c r="D363" s="28">
        <v>0</v>
      </c>
      <c r="E363" s="14">
        <f t="shared" si="26"/>
        <v>0</v>
      </c>
      <c r="F363" s="28">
        <v>0</v>
      </c>
      <c r="G363" s="28">
        <v>0</v>
      </c>
      <c r="H363" s="14">
        <f t="shared" si="27"/>
        <v>0</v>
      </c>
    </row>
    <row r="364" spans="1:19" x14ac:dyDescent="0.2">
      <c r="A364" s="1" t="s">
        <v>18</v>
      </c>
      <c r="B364" s="14">
        <v>178.06999999999994</v>
      </c>
      <c r="C364" s="28">
        <v>0</v>
      </c>
      <c r="D364" s="28">
        <v>0</v>
      </c>
      <c r="E364" s="14">
        <f t="shared" si="26"/>
        <v>0</v>
      </c>
      <c r="F364" s="28">
        <v>0</v>
      </c>
      <c r="G364" s="28">
        <v>0</v>
      </c>
      <c r="H364" s="14">
        <f t="shared" si="27"/>
        <v>0</v>
      </c>
    </row>
    <row r="365" spans="1:19" x14ac:dyDescent="0.2">
      <c r="A365" s="1" t="s">
        <v>12</v>
      </c>
      <c r="B365" s="14">
        <v>195.78000000000006</v>
      </c>
      <c r="C365" s="28">
        <v>0</v>
      </c>
      <c r="D365" s="28">
        <v>0</v>
      </c>
      <c r="E365" s="14">
        <f t="shared" si="26"/>
        <v>0</v>
      </c>
      <c r="F365" s="28">
        <v>0</v>
      </c>
      <c r="G365" s="28">
        <v>0</v>
      </c>
      <c r="H365" s="14">
        <f t="shared" si="27"/>
        <v>0</v>
      </c>
    </row>
    <row r="366" spans="1:19" x14ac:dyDescent="0.2">
      <c r="A366" s="1" t="s">
        <v>13</v>
      </c>
      <c r="B366" s="14">
        <v>810.5400000000003</v>
      </c>
      <c r="C366" s="28">
        <v>0</v>
      </c>
      <c r="D366" s="28">
        <v>0</v>
      </c>
      <c r="E366" s="14">
        <f t="shared" si="26"/>
        <v>0</v>
      </c>
      <c r="F366" s="28">
        <v>0</v>
      </c>
      <c r="G366" s="28">
        <v>0</v>
      </c>
      <c r="H366" s="14">
        <f t="shared" si="27"/>
        <v>0</v>
      </c>
    </row>
    <row r="367" spans="1:19" x14ac:dyDescent="0.2">
      <c r="A367" s="1" t="s">
        <v>14</v>
      </c>
      <c r="B367" s="14">
        <v>113.96000000000006</v>
      </c>
      <c r="C367" s="28">
        <v>0</v>
      </c>
      <c r="D367" s="28">
        <v>0</v>
      </c>
      <c r="E367" s="14">
        <f t="shared" si="26"/>
        <v>0</v>
      </c>
      <c r="F367" s="28">
        <v>0</v>
      </c>
      <c r="G367" s="28">
        <v>0</v>
      </c>
      <c r="H367" s="14">
        <f t="shared" si="27"/>
        <v>0</v>
      </c>
    </row>
    <row r="368" spans="1:19" x14ac:dyDescent="0.2">
      <c r="A368" s="1" t="s">
        <v>15</v>
      </c>
      <c r="B368" s="14">
        <v>757.89999999999975</v>
      </c>
      <c r="C368" s="28">
        <v>1</v>
      </c>
      <c r="D368" s="28">
        <v>0.27909222597778849</v>
      </c>
      <c r="E368" s="14">
        <f t="shared" si="26"/>
        <v>757.89999999999975</v>
      </c>
      <c r="F368" s="28">
        <v>0</v>
      </c>
      <c r="G368" s="28">
        <v>0</v>
      </c>
      <c r="H368" s="14">
        <f t="shared" si="27"/>
        <v>0</v>
      </c>
    </row>
    <row r="369" spans="1:18" x14ac:dyDescent="0.2">
      <c r="A369" s="1" t="s">
        <v>16</v>
      </c>
      <c r="B369" s="14">
        <v>211.54000000000008</v>
      </c>
      <c r="C369" s="28">
        <v>0</v>
      </c>
      <c r="D369" s="28">
        <v>0</v>
      </c>
      <c r="E369" s="14">
        <f>B369*C369</f>
        <v>0</v>
      </c>
      <c r="F369" s="28">
        <v>0</v>
      </c>
      <c r="G369" s="28">
        <v>0</v>
      </c>
      <c r="H369" s="14">
        <f t="shared" si="27"/>
        <v>0</v>
      </c>
    </row>
    <row r="370" spans="1:18" x14ac:dyDescent="0.2">
      <c r="B370" s="87">
        <f>SUM(B357:B369)</f>
        <v>6844.5099999999984</v>
      </c>
      <c r="D370" s="86">
        <f>SUM(D357:D369)</f>
        <v>0.27909222597778849</v>
      </c>
      <c r="G370" s="86">
        <f>SUM(G357:G369)</f>
        <v>0.7209077740222114</v>
      </c>
      <c r="J370" s="31"/>
      <c r="R370" s="68"/>
    </row>
    <row r="373" spans="1:18" ht="51.75" customHeight="1" x14ac:dyDescent="0.2">
      <c r="A373" s="44"/>
      <c r="B373" s="25" t="s">
        <v>165</v>
      </c>
      <c r="C373" s="27"/>
      <c r="D373" s="68"/>
    </row>
    <row r="374" spans="1:18" ht="25.5" x14ac:dyDescent="0.2">
      <c r="A374" s="45"/>
      <c r="B374" s="1" t="s">
        <v>83</v>
      </c>
      <c r="C374" s="1" t="s">
        <v>58</v>
      </c>
      <c r="D374" s="68"/>
    </row>
    <row r="375" spans="1:18" x14ac:dyDescent="0.2">
      <c r="A375" s="1" t="s">
        <v>31</v>
      </c>
      <c r="B375" s="28">
        <f>D370</f>
        <v>0.27909222597778849</v>
      </c>
      <c r="C375" s="28">
        <f>G370</f>
        <v>0.7209077740222114</v>
      </c>
      <c r="D375" s="68"/>
    </row>
    <row r="376" spans="1:18" x14ac:dyDescent="0.2">
      <c r="A376" s="1" t="s">
        <v>118</v>
      </c>
      <c r="B376" s="14">
        <f>B375*$B$370</f>
        <v>1910.2495316272327</v>
      </c>
      <c r="C376" s="14">
        <f t="shared" ref="C376" si="28">C375*$B$370</f>
        <v>4934.260468372765</v>
      </c>
    </row>
    <row r="383" spans="1:18" ht="12.75" customHeight="1" x14ac:dyDescent="0.2">
      <c r="A383" s="11" t="s">
        <v>3</v>
      </c>
      <c r="B383" s="88" t="s">
        <v>177</v>
      </c>
      <c r="C383" s="89"/>
      <c r="D383" s="89"/>
      <c r="E383" s="89"/>
      <c r="F383" s="89"/>
      <c r="G383" s="90"/>
      <c r="H383" s="71"/>
      <c r="I383" s="72"/>
      <c r="J383" s="73"/>
      <c r="K383" s="73"/>
    </row>
    <row r="384" spans="1:18" ht="38.25" x14ac:dyDescent="0.2">
      <c r="A384" s="12"/>
      <c r="B384" s="1" t="s">
        <v>53</v>
      </c>
      <c r="C384" s="1" t="s">
        <v>55</v>
      </c>
      <c r="D384" s="1" t="s">
        <v>54</v>
      </c>
      <c r="E384" s="1" t="s">
        <v>56</v>
      </c>
      <c r="F384" s="1" t="s">
        <v>52</v>
      </c>
      <c r="G384" s="1" t="s">
        <v>57</v>
      </c>
      <c r="H384" s="1" t="s">
        <v>69</v>
      </c>
      <c r="I384" s="1" t="s">
        <v>159</v>
      </c>
      <c r="J384" s="74" t="s">
        <v>70</v>
      </c>
      <c r="K384" s="75" t="s">
        <v>74</v>
      </c>
    </row>
    <row r="385" spans="1:11" x14ac:dyDescent="0.2">
      <c r="A385" s="1" t="s">
        <v>4</v>
      </c>
      <c r="B385" s="14"/>
      <c r="C385" s="14"/>
      <c r="D385" s="14"/>
      <c r="E385" s="14"/>
      <c r="F385" s="14">
        <v>67.98</v>
      </c>
      <c r="G385" s="14">
        <v>0</v>
      </c>
      <c r="H385" s="43">
        <f>G385/F385</f>
        <v>0</v>
      </c>
      <c r="I385" s="14">
        <v>67.98</v>
      </c>
      <c r="J385" s="77">
        <f t="shared" ref="J385:J396" si="29">B385*H385*I385</f>
        <v>0</v>
      </c>
      <c r="K385" s="78">
        <f>((J385*12/365)/I385/12)</f>
        <v>0</v>
      </c>
    </row>
    <row r="386" spans="1:11" x14ac:dyDescent="0.2">
      <c r="A386" s="1" t="s">
        <v>5</v>
      </c>
      <c r="B386" s="14"/>
      <c r="C386" s="14"/>
      <c r="D386" s="14"/>
      <c r="E386" s="14"/>
      <c r="F386" s="14">
        <v>379.93999999999994</v>
      </c>
      <c r="G386" s="14">
        <v>0</v>
      </c>
      <c r="H386" s="43">
        <f t="shared" ref="H386:H397" si="30">G386/F386</f>
        <v>0</v>
      </c>
      <c r="I386" s="14">
        <v>379.93999999999994</v>
      </c>
      <c r="J386" s="77">
        <f t="shared" si="29"/>
        <v>0</v>
      </c>
      <c r="K386" s="78">
        <f t="shared" ref="K386:K397" si="31">((J386*12/365)/I386/12)</f>
        <v>0</v>
      </c>
    </row>
    <row r="387" spans="1:11" x14ac:dyDescent="0.2">
      <c r="A387" s="1" t="s">
        <v>6</v>
      </c>
      <c r="B387" s="14"/>
      <c r="C387" s="14"/>
      <c r="D387" s="14"/>
      <c r="E387" s="14"/>
      <c r="F387" s="14">
        <v>122</v>
      </c>
      <c r="G387" s="14">
        <v>0</v>
      </c>
      <c r="H387" s="43">
        <f t="shared" si="30"/>
        <v>0</v>
      </c>
      <c r="I387" s="14">
        <v>122</v>
      </c>
      <c r="J387" s="77">
        <f t="shared" si="29"/>
        <v>0</v>
      </c>
      <c r="K387" s="78">
        <f t="shared" si="31"/>
        <v>0</v>
      </c>
    </row>
    <row r="388" spans="1:11" x14ac:dyDescent="0.2">
      <c r="A388" s="1" t="s">
        <v>7</v>
      </c>
      <c r="B388" s="14">
        <v>288</v>
      </c>
      <c r="C388" s="14">
        <v>288</v>
      </c>
      <c r="D388" s="14">
        <v>288</v>
      </c>
      <c r="E388" s="14">
        <v>0</v>
      </c>
      <c r="F388" s="14">
        <v>515.2600000000001</v>
      </c>
      <c r="G388" s="14">
        <v>14.86</v>
      </c>
      <c r="H388" s="43">
        <f t="shared" si="30"/>
        <v>2.8839809028451648E-2</v>
      </c>
      <c r="I388" s="14">
        <v>515.2600000000001</v>
      </c>
      <c r="J388" s="77">
        <f t="shared" si="29"/>
        <v>4279.68</v>
      </c>
      <c r="K388" s="78">
        <f t="shared" si="31"/>
        <v>2.2755794521079661E-2</v>
      </c>
    </row>
    <row r="389" spans="1:11" x14ac:dyDescent="0.2">
      <c r="A389" s="1" t="s">
        <v>8</v>
      </c>
      <c r="B389" s="14"/>
      <c r="C389" s="14"/>
      <c r="D389" s="14"/>
      <c r="E389" s="14"/>
      <c r="F389" s="14">
        <v>122.5</v>
      </c>
      <c r="G389" s="14">
        <v>0</v>
      </c>
      <c r="H389" s="43">
        <f t="shared" si="30"/>
        <v>0</v>
      </c>
      <c r="I389" s="14">
        <v>122.5</v>
      </c>
      <c r="J389" s="77">
        <f t="shared" si="29"/>
        <v>0</v>
      </c>
      <c r="K389" s="78">
        <f t="shared" si="31"/>
        <v>0</v>
      </c>
    </row>
    <row r="390" spans="1:11" x14ac:dyDescent="0.2">
      <c r="A390" s="1" t="s">
        <v>9</v>
      </c>
      <c r="B390" s="14">
        <v>48.533333333500003</v>
      </c>
      <c r="C390" s="14">
        <v>1.066666667</v>
      </c>
      <c r="D390" s="14">
        <v>96</v>
      </c>
      <c r="E390" s="14">
        <v>48.278121457632182</v>
      </c>
      <c r="F390" s="14">
        <v>301.47000000000003</v>
      </c>
      <c r="G390" s="14">
        <v>30</v>
      </c>
      <c r="H390" s="43">
        <f t="shared" si="30"/>
        <v>9.9512389292466905E-2</v>
      </c>
      <c r="I390" s="14">
        <v>301.47000000000003</v>
      </c>
      <c r="J390" s="77">
        <f t="shared" si="29"/>
        <v>1456.0000000050002</v>
      </c>
      <c r="K390" s="78">
        <f t="shared" si="31"/>
        <v>1.3231967014641952E-2</v>
      </c>
    </row>
    <row r="391" spans="1:11" x14ac:dyDescent="0.2">
      <c r="A391" s="1" t="s">
        <v>10</v>
      </c>
      <c r="B391" s="14"/>
      <c r="C391" s="14"/>
      <c r="D391" s="14"/>
      <c r="E391" s="14"/>
      <c r="F391" s="14">
        <v>24.990000000000002</v>
      </c>
      <c r="G391" s="14">
        <v>0</v>
      </c>
      <c r="H391" s="43">
        <f t="shared" si="30"/>
        <v>0</v>
      </c>
      <c r="I391" s="14">
        <v>24.990000000000002</v>
      </c>
      <c r="J391" s="77">
        <f t="shared" si="29"/>
        <v>0</v>
      </c>
      <c r="K391" s="78">
        <f t="shared" si="31"/>
        <v>0</v>
      </c>
    </row>
    <row r="392" spans="1:11" x14ac:dyDescent="0.2">
      <c r="A392" s="1" t="s">
        <v>11</v>
      </c>
      <c r="B392" s="14"/>
      <c r="C392" s="14"/>
      <c r="D392" s="14"/>
      <c r="E392" s="14"/>
      <c r="F392" s="14">
        <v>129.96</v>
      </c>
      <c r="G392" s="14">
        <v>0</v>
      </c>
      <c r="H392" s="43">
        <f t="shared" si="30"/>
        <v>0</v>
      </c>
      <c r="I392" s="14">
        <v>129.96</v>
      </c>
      <c r="J392" s="77">
        <f t="shared" si="29"/>
        <v>0</v>
      </c>
      <c r="K392" s="78">
        <f t="shared" si="31"/>
        <v>0</v>
      </c>
    </row>
    <row r="393" spans="1:11" x14ac:dyDescent="0.2">
      <c r="A393" s="1" t="s">
        <v>12</v>
      </c>
      <c r="B393" s="14"/>
      <c r="C393" s="14"/>
      <c r="D393" s="14"/>
      <c r="E393" s="14"/>
      <c r="F393" s="14">
        <v>150.54000000000002</v>
      </c>
      <c r="G393" s="14">
        <v>0</v>
      </c>
      <c r="H393" s="43">
        <f t="shared" si="30"/>
        <v>0</v>
      </c>
      <c r="I393" s="14">
        <v>150.54000000000002</v>
      </c>
      <c r="J393" s="77">
        <f t="shared" si="29"/>
        <v>0</v>
      </c>
      <c r="K393" s="78">
        <f t="shared" si="31"/>
        <v>0</v>
      </c>
    </row>
    <row r="394" spans="1:11" x14ac:dyDescent="0.2">
      <c r="A394" s="1" t="s">
        <v>13</v>
      </c>
      <c r="B394" s="14"/>
      <c r="C394" s="14"/>
      <c r="D394" s="14"/>
      <c r="E394" s="14"/>
      <c r="F394" s="14">
        <v>19.59</v>
      </c>
      <c r="G394" s="14">
        <v>0</v>
      </c>
      <c r="H394" s="43">
        <f t="shared" si="30"/>
        <v>0</v>
      </c>
      <c r="I394" s="14">
        <v>19.59</v>
      </c>
      <c r="J394" s="77">
        <f t="shared" si="29"/>
        <v>0</v>
      </c>
      <c r="K394" s="78">
        <f t="shared" si="31"/>
        <v>0</v>
      </c>
    </row>
    <row r="395" spans="1:11" x14ac:dyDescent="0.2">
      <c r="A395" s="1" t="s">
        <v>14</v>
      </c>
      <c r="B395" s="14"/>
      <c r="C395" s="14"/>
      <c r="D395" s="14"/>
      <c r="E395" s="14"/>
      <c r="F395" s="14">
        <v>56.98</v>
      </c>
      <c r="G395" s="14">
        <v>0</v>
      </c>
      <c r="H395" s="43">
        <f t="shared" si="30"/>
        <v>0</v>
      </c>
      <c r="I395" s="14">
        <v>56.98</v>
      </c>
      <c r="J395" s="77">
        <f t="shared" si="29"/>
        <v>0</v>
      </c>
      <c r="K395" s="78">
        <f t="shared" si="31"/>
        <v>0</v>
      </c>
    </row>
    <row r="396" spans="1:11" x14ac:dyDescent="0.2">
      <c r="A396" s="1" t="s">
        <v>15</v>
      </c>
      <c r="B396" s="14">
        <v>16</v>
      </c>
      <c r="C396" s="14">
        <v>16</v>
      </c>
      <c r="D396" s="14">
        <v>16</v>
      </c>
      <c r="E396" s="14">
        <v>0</v>
      </c>
      <c r="F396" s="14">
        <v>498.42</v>
      </c>
      <c r="G396" s="14">
        <v>11.56</v>
      </c>
      <c r="H396" s="43">
        <f t="shared" si="30"/>
        <v>2.3193290798924602E-2</v>
      </c>
      <c r="I396" s="14">
        <v>498.42</v>
      </c>
      <c r="J396" s="77">
        <f t="shared" si="29"/>
        <v>184.96</v>
      </c>
      <c r="K396" s="78">
        <f t="shared" si="31"/>
        <v>1.0166921994049141E-3</v>
      </c>
    </row>
    <row r="397" spans="1:11" x14ac:dyDescent="0.2">
      <c r="A397" s="1" t="s">
        <v>16</v>
      </c>
      <c r="B397" s="14"/>
      <c r="C397" s="14"/>
      <c r="D397" s="14"/>
      <c r="E397" s="14"/>
      <c r="F397" s="14">
        <v>271.98000000000013</v>
      </c>
      <c r="G397" s="14">
        <v>0</v>
      </c>
      <c r="H397" s="43">
        <f t="shared" si="30"/>
        <v>0</v>
      </c>
      <c r="I397" s="14">
        <v>271.98000000000013</v>
      </c>
      <c r="J397" s="77">
        <f>B397*H397*I397</f>
        <v>0</v>
      </c>
      <c r="K397" s="78">
        <f t="shared" si="31"/>
        <v>0</v>
      </c>
    </row>
    <row r="398" spans="1:11" x14ac:dyDescent="0.2">
      <c r="I398" s="29">
        <f>SUM(I385:I397)</f>
        <v>2661.61</v>
      </c>
      <c r="J398" s="77">
        <f>SUM(J385:J397)</f>
        <v>5920.6400000050007</v>
      </c>
      <c r="K398" s="80"/>
    </row>
    <row r="401" spans="1:13" ht="12.75" customHeight="1" x14ac:dyDescent="0.2">
      <c r="B401" s="88" t="s">
        <v>177</v>
      </c>
      <c r="C401" s="89"/>
      <c r="D401" s="89"/>
      <c r="E401" s="89"/>
      <c r="F401" s="89"/>
      <c r="G401" s="90"/>
      <c r="H401" s="68"/>
    </row>
    <row r="402" spans="1:13" ht="26.25" customHeight="1" x14ac:dyDescent="0.2">
      <c r="B402" s="1" t="s">
        <v>53</v>
      </c>
      <c r="C402" s="1" t="s">
        <v>54</v>
      </c>
      <c r="D402" s="1" t="s">
        <v>55</v>
      </c>
      <c r="E402" s="1" t="s">
        <v>56</v>
      </c>
      <c r="F402" s="1" t="s">
        <v>52</v>
      </c>
      <c r="G402" s="1" t="s">
        <v>57</v>
      </c>
      <c r="H402" s="1" t="s">
        <v>69</v>
      </c>
      <c r="I402" s="74" t="s">
        <v>70</v>
      </c>
      <c r="J402" s="75" t="s">
        <v>74</v>
      </c>
      <c r="L402" s="69"/>
    </row>
    <row r="403" spans="1:13" x14ac:dyDescent="0.2">
      <c r="B403" s="14">
        <v>104.93867422908545</v>
      </c>
      <c r="C403" s="14">
        <v>1.066666667</v>
      </c>
      <c r="D403" s="14">
        <v>288</v>
      </c>
      <c r="E403" s="14">
        <v>116.52215096313263</v>
      </c>
      <c r="F403" s="14">
        <v>2661.6099999999979</v>
      </c>
      <c r="G403" s="14">
        <v>56.42</v>
      </c>
      <c r="H403" s="43">
        <f>G403/F403</f>
        <v>2.1197696131288975E-2</v>
      </c>
      <c r="I403" s="77">
        <f>B403*H403*F403</f>
        <v>5920.6400000050016</v>
      </c>
      <c r="J403" s="96">
        <f>((I403*12/365)/F403/12)</f>
        <v>6.0944058321328182E-3</v>
      </c>
      <c r="L403" s="69"/>
    </row>
    <row r="404" spans="1:13" x14ac:dyDescent="0.2">
      <c r="L404" s="69"/>
    </row>
    <row r="407" spans="1:13" ht="16.5" customHeight="1" x14ac:dyDescent="0.2">
      <c r="A407" s="11" t="s">
        <v>3</v>
      </c>
      <c r="B407" s="88" t="s">
        <v>178</v>
      </c>
      <c r="C407" s="89"/>
      <c r="D407" s="89"/>
      <c r="E407" s="89"/>
      <c r="F407" s="89"/>
      <c r="G407" s="90"/>
      <c r="H407" s="71"/>
      <c r="I407" s="72"/>
      <c r="J407" s="73"/>
      <c r="K407" s="73"/>
      <c r="M407" s="68"/>
    </row>
    <row r="408" spans="1:13" ht="38.25" x14ac:dyDescent="0.2">
      <c r="A408" s="12"/>
      <c r="B408" s="1" t="s">
        <v>53</v>
      </c>
      <c r="C408" s="1" t="s">
        <v>55</v>
      </c>
      <c r="D408" s="1" t="s">
        <v>54</v>
      </c>
      <c r="E408" s="1" t="s">
        <v>56</v>
      </c>
      <c r="F408" s="1" t="s">
        <v>52</v>
      </c>
      <c r="G408" s="1" t="s">
        <v>57</v>
      </c>
      <c r="H408" s="1" t="s">
        <v>69</v>
      </c>
      <c r="I408" s="1" t="s">
        <v>159</v>
      </c>
      <c r="J408" s="74" t="s">
        <v>70</v>
      </c>
      <c r="K408" s="75" t="s">
        <v>74</v>
      </c>
      <c r="M408" s="68"/>
    </row>
    <row r="409" spans="1:13" x14ac:dyDescent="0.2">
      <c r="A409" s="1" t="s">
        <v>4</v>
      </c>
      <c r="B409" s="13">
        <v>2793.7375000000002</v>
      </c>
      <c r="C409" s="13">
        <v>12.755000000000001</v>
      </c>
      <c r="D409" s="13">
        <v>11745.84</v>
      </c>
      <c r="E409" s="13">
        <v>4271.501976735718</v>
      </c>
      <c r="F409" s="14">
        <v>67.98</v>
      </c>
      <c r="G409" s="14">
        <v>67.98</v>
      </c>
      <c r="H409" s="43">
        <f>G409/F409</f>
        <v>1</v>
      </c>
      <c r="I409" s="14">
        <v>67.98</v>
      </c>
      <c r="J409" s="77">
        <f t="shared" ref="J409:J420" si="32">B409*H409*I409</f>
        <v>189918.27525000004</v>
      </c>
      <c r="K409" s="78">
        <f>((J409*12/365)/I409/12)</f>
        <v>7.6540753424657533</v>
      </c>
      <c r="M409" s="68"/>
    </row>
    <row r="410" spans="1:13" x14ac:dyDescent="0.2">
      <c r="A410" s="1" t="s">
        <v>5</v>
      </c>
      <c r="B410" s="13">
        <v>1109.2127878800002</v>
      </c>
      <c r="C410" s="13">
        <v>2.4500000000000002</v>
      </c>
      <c r="D410" s="13">
        <v>9663.84</v>
      </c>
      <c r="E410" s="13">
        <v>2435.1176139271342</v>
      </c>
      <c r="F410" s="14">
        <v>379.93999999999994</v>
      </c>
      <c r="G410" s="14">
        <v>379.93999999999994</v>
      </c>
      <c r="H410" s="43">
        <f t="shared" ref="H410:H421" si="33">G410/F410</f>
        <v>1</v>
      </c>
      <c r="I410" s="14">
        <v>379.93999999999994</v>
      </c>
      <c r="J410" s="77">
        <f t="shared" si="32"/>
        <v>421434.30662712723</v>
      </c>
      <c r="K410" s="78">
        <f t="shared" ref="K410:K421" si="34">((J410*12/365)/I410/12)</f>
        <v>3.0389391448767125</v>
      </c>
      <c r="M410" s="68"/>
    </row>
    <row r="411" spans="1:13" x14ac:dyDescent="0.2">
      <c r="A411" s="1" t="s">
        <v>6</v>
      </c>
      <c r="B411" s="13">
        <v>772.29322920874995</v>
      </c>
      <c r="C411" s="13">
        <v>12.12166667</v>
      </c>
      <c r="D411" s="13">
        <v>5863.3066669999998</v>
      </c>
      <c r="E411" s="13">
        <v>1932.5575018995105</v>
      </c>
      <c r="F411" s="14">
        <v>122</v>
      </c>
      <c r="G411" s="14">
        <v>122</v>
      </c>
      <c r="H411" s="43">
        <f t="shared" si="33"/>
        <v>1</v>
      </c>
      <c r="I411" s="14">
        <v>122</v>
      </c>
      <c r="J411" s="77">
        <f t="shared" si="32"/>
        <v>94219.773963467494</v>
      </c>
      <c r="K411" s="78">
        <f t="shared" si="34"/>
        <v>2.11587186084589</v>
      </c>
      <c r="M411" s="68"/>
    </row>
    <row r="412" spans="1:13" x14ac:dyDescent="0.2">
      <c r="A412" s="1" t="s">
        <v>7</v>
      </c>
      <c r="B412" s="13">
        <v>2898.1752074513315</v>
      </c>
      <c r="C412" s="13">
        <v>0.34</v>
      </c>
      <c r="D412" s="13">
        <v>93451.623999999996</v>
      </c>
      <c r="E412" s="13">
        <v>15220.437338021153</v>
      </c>
      <c r="F412" s="14">
        <v>515.2600000000001</v>
      </c>
      <c r="G412" s="14">
        <v>464.73000000000013</v>
      </c>
      <c r="H412" s="43">
        <f t="shared" si="33"/>
        <v>0.90193300469665805</v>
      </c>
      <c r="I412" s="14">
        <v>515.2600000000001</v>
      </c>
      <c r="J412" s="77">
        <f t="shared" si="32"/>
        <v>1346868.9641588577</v>
      </c>
      <c r="K412" s="78">
        <f t="shared" si="34"/>
        <v>7.1615338986135342</v>
      </c>
      <c r="M412" s="68"/>
    </row>
    <row r="413" spans="1:13" x14ac:dyDescent="0.2">
      <c r="A413" s="1" t="s">
        <v>8</v>
      </c>
      <c r="B413" s="13">
        <v>5224.8201771642516</v>
      </c>
      <c r="C413" s="13">
        <v>0.56000000000000005</v>
      </c>
      <c r="D413" s="13">
        <v>51692.4</v>
      </c>
      <c r="E413" s="13">
        <v>14862.320382073958</v>
      </c>
      <c r="F413" s="14">
        <v>122.5</v>
      </c>
      <c r="G413" s="14">
        <v>103.5</v>
      </c>
      <c r="H413" s="43">
        <f t="shared" si="33"/>
        <v>0.8448979591836735</v>
      </c>
      <c r="I413" s="14">
        <v>122.5</v>
      </c>
      <c r="J413" s="77">
        <f t="shared" si="32"/>
        <v>540768.88833650015</v>
      </c>
      <c r="K413" s="78">
        <f t="shared" si="34"/>
        <v>12.094355903528102</v>
      </c>
      <c r="M413" s="68"/>
    </row>
    <row r="414" spans="1:13" x14ac:dyDescent="0.2">
      <c r="A414" s="1" t="s">
        <v>9</v>
      </c>
      <c r="B414" s="13">
        <v>667.73133433258386</v>
      </c>
      <c r="C414" s="13">
        <v>1.5</v>
      </c>
      <c r="D414" s="13">
        <v>3386.7049999999999</v>
      </c>
      <c r="E414" s="13">
        <v>946.57532041587274</v>
      </c>
      <c r="F414" s="14">
        <v>301.47000000000003</v>
      </c>
      <c r="G414" s="14">
        <v>280.26000000000005</v>
      </c>
      <c r="H414" s="43">
        <f t="shared" si="33"/>
        <v>0.92964474077022596</v>
      </c>
      <c r="I414" s="14">
        <v>301.47000000000003</v>
      </c>
      <c r="J414" s="77">
        <f t="shared" si="32"/>
        <v>187138.38376005</v>
      </c>
      <c r="K414" s="78">
        <f t="shared" si="34"/>
        <v>1.7006929403007456</v>
      </c>
      <c r="M414" s="68"/>
    </row>
    <row r="415" spans="1:13" x14ac:dyDescent="0.2">
      <c r="A415" s="1" t="s">
        <v>10</v>
      </c>
      <c r="B415" s="13">
        <v>683.42166666666662</v>
      </c>
      <c r="C415" s="13">
        <v>120.4</v>
      </c>
      <c r="D415" s="13">
        <v>1673.28</v>
      </c>
      <c r="E415" s="13">
        <v>716.62478500024679</v>
      </c>
      <c r="F415" s="14">
        <v>24.990000000000002</v>
      </c>
      <c r="G415" s="14">
        <v>24.990000000000002</v>
      </c>
      <c r="H415" s="43">
        <f t="shared" si="33"/>
        <v>1</v>
      </c>
      <c r="I415" s="14">
        <v>24.990000000000002</v>
      </c>
      <c r="J415" s="77">
        <f t="shared" si="32"/>
        <v>17078.707450000002</v>
      </c>
      <c r="K415" s="78">
        <f t="shared" si="34"/>
        <v>1.8723881278538814</v>
      </c>
      <c r="M415" s="68"/>
    </row>
    <row r="416" spans="1:13" x14ac:dyDescent="0.2">
      <c r="A416" s="1" t="s">
        <v>11</v>
      </c>
      <c r="B416" s="13">
        <v>376.98012683810765</v>
      </c>
      <c r="C416" s="13">
        <v>6.4166666670000003</v>
      </c>
      <c r="D416" s="13">
        <v>2505.5700000000002</v>
      </c>
      <c r="E416" s="13">
        <v>643.54465225777915</v>
      </c>
      <c r="F416" s="14">
        <v>129.96</v>
      </c>
      <c r="G416" s="14">
        <v>129.96</v>
      </c>
      <c r="H416" s="43">
        <f t="shared" si="33"/>
        <v>1</v>
      </c>
      <c r="I416" s="14">
        <v>129.96</v>
      </c>
      <c r="J416" s="77">
        <f t="shared" si="32"/>
        <v>48992.337283880472</v>
      </c>
      <c r="K416" s="78">
        <f t="shared" si="34"/>
        <v>1.032822265309884</v>
      </c>
      <c r="M416" s="68"/>
    </row>
    <row r="417" spans="1:13" x14ac:dyDescent="0.2">
      <c r="A417" s="1" t="s">
        <v>12</v>
      </c>
      <c r="B417" s="13">
        <v>12533.664486108335</v>
      </c>
      <c r="C417" s="13">
        <v>6.6</v>
      </c>
      <c r="D417" s="13">
        <v>115073.7</v>
      </c>
      <c r="E417" s="13">
        <v>32426.034415230431</v>
      </c>
      <c r="F417" s="14">
        <v>150.54000000000002</v>
      </c>
      <c r="G417" s="14">
        <v>138.96</v>
      </c>
      <c r="H417" s="43">
        <f t="shared" si="33"/>
        <v>0.92307692307692302</v>
      </c>
      <c r="I417" s="14">
        <v>150.54000000000002</v>
      </c>
      <c r="J417" s="77">
        <f t="shared" si="32"/>
        <v>1741678.0169896143</v>
      </c>
      <c r="K417" s="78">
        <f t="shared" si="34"/>
        <v>31.697360133466805</v>
      </c>
      <c r="M417" s="68"/>
    </row>
    <row r="418" spans="1:13" x14ac:dyDescent="0.2">
      <c r="A418" s="1" t="s">
        <v>13</v>
      </c>
      <c r="B418" s="13">
        <v>383.03877776666661</v>
      </c>
      <c r="C418" s="13">
        <v>16.274999999999999</v>
      </c>
      <c r="D418" s="13">
        <v>822</v>
      </c>
      <c r="E418" s="13">
        <v>341.70966585147852</v>
      </c>
      <c r="F418" s="14">
        <v>19.59</v>
      </c>
      <c r="G418" s="14">
        <v>19.59</v>
      </c>
      <c r="H418" s="43">
        <f t="shared" si="33"/>
        <v>1</v>
      </c>
      <c r="I418" s="14">
        <v>19.59</v>
      </c>
      <c r="J418" s="77">
        <f t="shared" si="32"/>
        <v>7503.7296564489989</v>
      </c>
      <c r="K418" s="78">
        <f t="shared" si="34"/>
        <v>1.0494213089497715</v>
      </c>
      <c r="M418" s="68"/>
    </row>
    <row r="419" spans="1:13" x14ac:dyDescent="0.2">
      <c r="A419" s="1" t="s">
        <v>14</v>
      </c>
      <c r="B419" s="13">
        <v>435.81787036666663</v>
      </c>
      <c r="C419" s="13">
        <v>22.75</v>
      </c>
      <c r="D419" s="13">
        <v>2635.2</v>
      </c>
      <c r="E419" s="13">
        <v>789.83055113230398</v>
      </c>
      <c r="F419" s="14">
        <v>56.98</v>
      </c>
      <c r="G419" s="14">
        <v>46.62</v>
      </c>
      <c r="H419" s="43">
        <f t="shared" si="33"/>
        <v>0.81818181818181823</v>
      </c>
      <c r="I419" s="14">
        <v>56.98</v>
      </c>
      <c r="J419" s="77">
        <f t="shared" si="32"/>
        <v>20317.829116493998</v>
      </c>
      <c r="K419" s="78">
        <f t="shared" si="34"/>
        <v>0.97692673307596511</v>
      </c>
      <c r="M419" s="68"/>
    </row>
    <row r="420" spans="1:13" x14ac:dyDescent="0.2">
      <c r="A420" s="1" t="s">
        <v>15</v>
      </c>
      <c r="B420" s="13">
        <v>512.67705433680885</v>
      </c>
      <c r="C420" s="13">
        <v>0.375</v>
      </c>
      <c r="D420" s="13">
        <v>3127.5145830000001</v>
      </c>
      <c r="E420" s="13">
        <v>876.04160476024799</v>
      </c>
      <c r="F420" s="14">
        <v>498.42</v>
      </c>
      <c r="G420" s="14">
        <v>498.42</v>
      </c>
      <c r="H420" s="43">
        <f t="shared" si="33"/>
        <v>1</v>
      </c>
      <c r="I420" s="14">
        <v>498.42</v>
      </c>
      <c r="J420" s="77">
        <f t="shared" si="32"/>
        <v>255528.49742255229</v>
      </c>
      <c r="K420" s="78">
        <f t="shared" si="34"/>
        <v>1.4045946694159144</v>
      </c>
      <c r="M420" s="68"/>
    </row>
    <row r="421" spans="1:13" x14ac:dyDescent="0.2">
      <c r="A421" s="1" t="s">
        <v>16</v>
      </c>
      <c r="B421" s="13">
        <v>6313.0042142857128</v>
      </c>
      <c r="C421" s="13">
        <v>19.5855</v>
      </c>
      <c r="D421" s="13">
        <v>80640</v>
      </c>
      <c r="E421" s="13">
        <v>20693.218986500273</v>
      </c>
      <c r="F421" s="14">
        <v>271.98000000000013</v>
      </c>
      <c r="G421" s="14">
        <v>211.54000000000008</v>
      </c>
      <c r="H421" s="43">
        <f t="shared" si="33"/>
        <v>0.77777777777777768</v>
      </c>
      <c r="I421" s="14">
        <v>271.98000000000013</v>
      </c>
      <c r="J421" s="77">
        <f>B421*H421*I421</f>
        <v>1335452.9114900003</v>
      </c>
      <c r="K421" s="78">
        <f t="shared" si="34"/>
        <v>13.452368188736679</v>
      </c>
      <c r="M421" s="68"/>
    </row>
    <row r="422" spans="1:13" x14ac:dyDescent="0.2">
      <c r="I422" s="29">
        <f>SUM(I409:I421)</f>
        <v>2661.61</v>
      </c>
      <c r="J422" s="77">
        <f>SUM(J409:J421)</f>
        <v>6206900.6215049941</v>
      </c>
      <c r="K422" s="80"/>
    </row>
    <row r="425" spans="1:13" ht="16.5" customHeight="1" x14ac:dyDescent="0.2">
      <c r="B425" s="88" t="s">
        <v>179</v>
      </c>
      <c r="C425" s="89"/>
      <c r="D425" s="89"/>
      <c r="E425" s="89"/>
      <c r="F425" s="89"/>
      <c r="G425" s="90"/>
      <c r="H425" s="71"/>
    </row>
    <row r="426" spans="1:13" ht="25.5" x14ac:dyDescent="0.2">
      <c r="B426" s="1" t="s">
        <v>53</v>
      </c>
      <c r="C426" s="1" t="s">
        <v>54</v>
      </c>
      <c r="D426" s="1" t="s">
        <v>55</v>
      </c>
      <c r="E426" s="1" t="s">
        <v>56</v>
      </c>
      <c r="F426" s="1" t="s">
        <v>52</v>
      </c>
      <c r="G426" s="1" t="s">
        <v>57</v>
      </c>
      <c r="H426" s="1" t="s">
        <v>69</v>
      </c>
      <c r="I426" s="74" t="s">
        <v>70</v>
      </c>
      <c r="J426" s="75" t="s">
        <v>74</v>
      </c>
    </row>
    <row r="427" spans="1:13" x14ac:dyDescent="0.2">
      <c r="B427" s="13">
        <v>2494.2437468123203</v>
      </c>
      <c r="C427" s="13">
        <v>0.34</v>
      </c>
      <c r="D427" s="13">
        <v>115073.7</v>
      </c>
      <c r="E427" s="13">
        <v>12566.362539846185</v>
      </c>
      <c r="F427" s="14">
        <v>2661.6099999999979</v>
      </c>
      <c r="G427" s="14">
        <v>2488.4899999999975</v>
      </c>
      <c r="H427" s="43">
        <f>G427/F427</f>
        <v>0.93495666156950097</v>
      </c>
      <c r="I427" s="77">
        <f>B427*H427*F427</f>
        <v>6206900.6215049839</v>
      </c>
      <c r="J427" s="91">
        <f>((I427*12/365)/F427/12)</f>
        <v>6.3890679634527396</v>
      </c>
    </row>
    <row r="433" spans="1:11" ht="12.75" customHeight="1" x14ac:dyDescent="0.2">
      <c r="A433" s="11" t="s">
        <v>3</v>
      </c>
      <c r="B433" s="88" t="s">
        <v>180</v>
      </c>
      <c r="C433" s="89"/>
      <c r="D433" s="89"/>
      <c r="E433" s="89"/>
      <c r="F433" s="89"/>
      <c r="G433" s="90"/>
      <c r="H433" s="71"/>
      <c r="I433" s="72"/>
      <c r="J433" s="73"/>
      <c r="K433" s="73"/>
    </row>
    <row r="434" spans="1:11" ht="38.25" x14ac:dyDescent="0.2">
      <c r="A434" s="12"/>
      <c r="B434" s="1" t="s">
        <v>53</v>
      </c>
      <c r="C434" s="1" t="s">
        <v>54</v>
      </c>
      <c r="D434" s="1" t="s">
        <v>55</v>
      </c>
      <c r="E434" s="1" t="s">
        <v>56</v>
      </c>
      <c r="F434" s="1" t="s">
        <v>52</v>
      </c>
      <c r="G434" s="1" t="s">
        <v>57</v>
      </c>
      <c r="H434" s="1" t="s">
        <v>69</v>
      </c>
      <c r="I434" s="1" t="s">
        <v>159</v>
      </c>
      <c r="J434" s="74" t="s">
        <v>70</v>
      </c>
      <c r="K434" s="75" t="s">
        <v>74</v>
      </c>
    </row>
    <row r="435" spans="1:11" x14ac:dyDescent="0.2">
      <c r="A435" s="1" t="s">
        <v>4</v>
      </c>
      <c r="B435" s="13">
        <v>165.46562499999999</v>
      </c>
      <c r="C435" s="13">
        <v>0.06</v>
      </c>
      <c r="D435" s="13">
        <v>492.9</v>
      </c>
      <c r="E435" s="13">
        <v>196.05386999444377</v>
      </c>
      <c r="F435" s="14">
        <v>67.98</v>
      </c>
      <c r="G435" s="14">
        <v>45.32</v>
      </c>
      <c r="H435" s="43">
        <f>G435/F435</f>
        <v>0.66666666666666663</v>
      </c>
      <c r="I435" s="14">
        <v>67.98</v>
      </c>
      <c r="J435" s="77">
        <f t="shared" ref="J435:J446" si="35">B435*H435*I435</f>
        <v>7498.9021249999996</v>
      </c>
      <c r="K435" s="78">
        <f>((J435*12/365)/I435/12)</f>
        <v>0.30222031963470314</v>
      </c>
    </row>
    <row r="436" spans="1:11" x14ac:dyDescent="0.2">
      <c r="A436" s="1" t="s">
        <v>5</v>
      </c>
      <c r="B436" s="13"/>
      <c r="C436" s="13"/>
      <c r="D436" s="13"/>
      <c r="E436" s="13"/>
      <c r="F436" s="14">
        <v>379.93999999999994</v>
      </c>
      <c r="G436" s="14">
        <v>0</v>
      </c>
      <c r="H436" s="43">
        <f t="shared" ref="H436:H447" si="36">G436/F436</f>
        <v>0</v>
      </c>
      <c r="I436" s="14">
        <v>379.93999999999994</v>
      </c>
      <c r="J436" s="77">
        <f t="shared" si="35"/>
        <v>0</v>
      </c>
      <c r="K436" s="78">
        <f t="shared" ref="K436:K447" si="37">((J436*12/365)/I436/12)</f>
        <v>0</v>
      </c>
    </row>
    <row r="437" spans="1:11" x14ac:dyDescent="0.2">
      <c r="A437" s="1" t="s">
        <v>6</v>
      </c>
      <c r="B437" s="13">
        <v>0.96</v>
      </c>
      <c r="C437" s="13">
        <v>0.96</v>
      </c>
      <c r="D437" s="13">
        <v>0.96</v>
      </c>
      <c r="E437" s="13">
        <v>0</v>
      </c>
      <c r="F437" s="14">
        <v>122</v>
      </c>
      <c r="G437" s="14">
        <v>15.25</v>
      </c>
      <c r="H437" s="43">
        <f t="shared" si="36"/>
        <v>0.125</v>
      </c>
      <c r="I437" s="14">
        <v>122</v>
      </c>
      <c r="J437" s="77">
        <f t="shared" si="35"/>
        <v>14.639999999999999</v>
      </c>
      <c r="K437" s="78">
        <f t="shared" si="37"/>
        <v>3.2876712328767124E-4</v>
      </c>
    </row>
    <row r="438" spans="1:11" x14ac:dyDescent="0.2">
      <c r="A438" s="1" t="s">
        <v>7</v>
      </c>
      <c r="B438" s="13">
        <v>108.33699004275235</v>
      </c>
      <c r="C438" s="13">
        <v>8</v>
      </c>
      <c r="D438" s="13">
        <v>609.87800000000004</v>
      </c>
      <c r="E438" s="13">
        <v>191.11293199990411</v>
      </c>
      <c r="F438" s="14">
        <v>515.2600000000001</v>
      </c>
      <c r="G438" s="14">
        <v>56.570000000000007</v>
      </c>
      <c r="H438" s="43">
        <f t="shared" si="36"/>
        <v>0.10978923262042463</v>
      </c>
      <c r="I438" s="14">
        <v>515.2600000000001</v>
      </c>
      <c r="J438" s="77">
        <f t="shared" si="35"/>
        <v>6128.6235267185011</v>
      </c>
      <c r="K438" s="78">
        <f t="shared" si="37"/>
        <v>3.258694520876812E-2</v>
      </c>
    </row>
    <row r="439" spans="1:11" x14ac:dyDescent="0.2">
      <c r="A439" s="1" t="s">
        <v>8</v>
      </c>
      <c r="B439" s="13">
        <v>251.95</v>
      </c>
      <c r="C439" s="13">
        <v>251.95</v>
      </c>
      <c r="D439" s="13">
        <v>251.95</v>
      </c>
      <c r="E439" s="13">
        <v>0</v>
      </c>
      <c r="F439" s="14">
        <v>122.5</v>
      </c>
      <c r="G439" s="14">
        <v>9.5</v>
      </c>
      <c r="H439" s="43">
        <f t="shared" si="36"/>
        <v>7.7551020408163265E-2</v>
      </c>
      <c r="I439" s="14">
        <v>122.5</v>
      </c>
      <c r="J439" s="77">
        <f t="shared" si="35"/>
        <v>2393.5250000000001</v>
      </c>
      <c r="K439" s="78">
        <f t="shared" si="37"/>
        <v>5.3531450936539E-2</v>
      </c>
    </row>
    <row r="440" spans="1:11" x14ac:dyDescent="0.2">
      <c r="A440" s="1" t="s">
        <v>9</v>
      </c>
      <c r="B440" s="13">
        <v>41.469892745756241</v>
      </c>
      <c r="C440" s="13">
        <v>1</v>
      </c>
      <c r="D440" s="13">
        <v>120.85</v>
      </c>
      <c r="E440" s="13">
        <v>46.727178972024561</v>
      </c>
      <c r="F440" s="14">
        <v>301.47000000000003</v>
      </c>
      <c r="G440" s="14">
        <v>76.92</v>
      </c>
      <c r="H440" s="43">
        <f t="shared" si="36"/>
        <v>0.25514976614588514</v>
      </c>
      <c r="I440" s="14">
        <v>301.47000000000003</v>
      </c>
      <c r="J440" s="77">
        <f t="shared" si="35"/>
        <v>3189.8641500035696</v>
      </c>
      <c r="K440" s="78">
        <f t="shared" si="37"/>
        <v>2.8989132701848334E-2</v>
      </c>
    </row>
    <row r="441" spans="1:11" x14ac:dyDescent="0.2">
      <c r="A441" s="1" t="s">
        <v>10</v>
      </c>
      <c r="B441" s="13">
        <v>72.599999999999994</v>
      </c>
      <c r="C441" s="13">
        <v>72.599999999999994</v>
      </c>
      <c r="D441" s="13">
        <v>72.599999999999994</v>
      </c>
      <c r="E441" s="13">
        <v>0</v>
      </c>
      <c r="F441" s="14">
        <v>24.990000000000002</v>
      </c>
      <c r="G441" s="14">
        <v>8.33</v>
      </c>
      <c r="H441" s="43">
        <f t="shared" si="36"/>
        <v>0.33333333333333331</v>
      </c>
      <c r="I441" s="14">
        <v>24.990000000000002</v>
      </c>
      <c r="J441" s="77">
        <f t="shared" si="35"/>
        <v>604.75799999999992</v>
      </c>
      <c r="K441" s="78">
        <f t="shared" si="37"/>
        <v>6.6301369863013701E-2</v>
      </c>
    </row>
    <row r="442" spans="1:11" x14ac:dyDescent="0.2">
      <c r="A442" s="1" t="s">
        <v>18</v>
      </c>
      <c r="B442" s="13">
        <v>23.742154727793697</v>
      </c>
      <c r="C442" s="13">
        <v>0.8</v>
      </c>
      <c r="D442" s="13">
        <v>52.06</v>
      </c>
      <c r="E442" s="13">
        <v>26.251974210876504</v>
      </c>
      <c r="F442" s="14">
        <v>129.96</v>
      </c>
      <c r="G442" s="14">
        <v>17.45</v>
      </c>
      <c r="H442" s="43">
        <f t="shared" si="36"/>
        <v>0.13427208371806709</v>
      </c>
      <c r="I442" s="14">
        <v>129.96</v>
      </c>
      <c r="J442" s="77">
        <f t="shared" si="35"/>
        <v>414.30060000000003</v>
      </c>
      <c r="K442" s="78">
        <f t="shared" si="37"/>
        <v>8.7339961294729263E-3</v>
      </c>
    </row>
    <row r="443" spans="1:11" x14ac:dyDescent="0.2">
      <c r="A443" s="1" t="s">
        <v>12</v>
      </c>
      <c r="B443" s="13">
        <v>120</v>
      </c>
      <c r="C443" s="13">
        <v>120</v>
      </c>
      <c r="D443" s="13">
        <v>120</v>
      </c>
      <c r="E443" s="13">
        <v>0</v>
      </c>
      <c r="F443" s="14">
        <v>150.54000000000002</v>
      </c>
      <c r="G443" s="14">
        <v>11.58</v>
      </c>
      <c r="H443" s="43">
        <f t="shared" si="36"/>
        <v>7.6923076923076913E-2</v>
      </c>
      <c r="I443" s="14">
        <v>150.54000000000002</v>
      </c>
      <c r="J443" s="77">
        <f t="shared" si="35"/>
        <v>1389.6000000000001</v>
      </c>
      <c r="K443" s="78">
        <f t="shared" si="37"/>
        <v>2.5289778714436249E-2</v>
      </c>
    </row>
    <row r="444" spans="1:11" x14ac:dyDescent="0.2">
      <c r="A444" s="1" t="s">
        <v>13</v>
      </c>
      <c r="B444" s="13">
        <v>20.223333329999999</v>
      </c>
      <c r="C444" s="13">
        <v>20.223333329999999</v>
      </c>
      <c r="D444" s="13">
        <v>20.223333329999999</v>
      </c>
      <c r="E444" s="13">
        <v>0</v>
      </c>
      <c r="F444" s="14">
        <v>19.59</v>
      </c>
      <c r="G444" s="14">
        <v>6.53</v>
      </c>
      <c r="H444" s="43">
        <f t="shared" si="36"/>
        <v>0.33333333333333337</v>
      </c>
      <c r="I444" s="14">
        <v>19.59</v>
      </c>
      <c r="J444" s="77">
        <f t="shared" si="35"/>
        <v>132.05836664489999</v>
      </c>
      <c r="K444" s="78">
        <f t="shared" si="37"/>
        <v>1.8468797561643834E-2</v>
      </c>
    </row>
    <row r="445" spans="1:11" x14ac:dyDescent="0.2">
      <c r="A445" s="1" t="s">
        <v>14</v>
      </c>
      <c r="B445" s="13">
        <v>55.777777777666664</v>
      </c>
      <c r="C445" s="13">
        <v>2.3333333330000001</v>
      </c>
      <c r="D445" s="13">
        <v>90</v>
      </c>
      <c r="E445" s="13">
        <v>39.57847718323594</v>
      </c>
      <c r="F445" s="14">
        <v>56.98</v>
      </c>
      <c r="G445" s="14">
        <v>15.54</v>
      </c>
      <c r="H445" s="43">
        <f t="shared" si="36"/>
        <v>0.27272727272727271</v>
      </c>
      <c r="I445" s="14">
        <v>56.98</v>
      </c>
      <c r="J445" s="77">
        <f t="shared" si="35"/>
        <v>866.78666666493984</v>
      </c>
      <c r="K445" s="78">
        <f t="shared" si="37"/>
        <v>4.1677044416687424E-2</v>
      </c>
    </row>
    <row r="446" spans="1:11" x14ac:dyDescent="0.2">
      <c r="A446" s="1" t="s">
        <v>15</v>
      </c>
      <c r="B446" s="13">
        <v>435.4</v>
      </c>
      <c r="C446" s="13">
        <v>385.25</v>
      </c>
      <c r="D446" s="13">
        <v>485.55</v>
      </c>
      <c r="E446" s="13">
        <v>50.453023905531388</v>
      </c>
      <c r="F446" s="14">
        <v>498.42</v>
      </c>
      <c r="G446" s="14">
        <v>83.5</v>
      </c>
      <c r="H446" s="43">
        <f t="shared" si="36"/>
        <v>0.16752939288150556</v>
      </c>
      <c r="I446" s="14">
        <v>498.42</v>
      </c>
      <c r="J446" s="77">
        <f t="shared" si="35"/>
        <v>36355.9</v>
      </c>
      <c r="K446" s="78">
        <f t="shared" si="37"/>
        <v>0.19984191139892471</v>
      </c>
    </row>
    <row r="447" spans="1:11" x14ac:dyDescent="0.2">
      <c r="A447" s="1" t="s">
        <v>16</v>
      </c>
      <c r="B447" s="13">
        <v>189.10166666666666</v>
      </c>
      <c r="C447" s="13">
        <v>2.5</v>
      </c>
      <c r="D447" s="13">
        <v>556.40499999999997</v>
      </c>
      <c r="E447" s="13">
        <v>262.64705833926826</v>
      </c>
      <c r="F447" s="14">
        <v>271.98000000000013</v>
      </c>
      <c r="G447" s="14">
        <v>45.33</v>
      </c>
      <c r="H447" s="43">
        <f t="shared" si="36"/>
        <v>0.16666666666666657</v>
      </c>
      <c r="I447" s="14">
        <v>271.98000000000013</v>
      </c>
      <c r="J447" s="77">
        <f>B447*H447*I447</f>
        <v>8571.9785499999998</v>
      </c>
      <c r="K447" s="78">
        <f t="shared" si="37"/>
        <v>8.634779299847789E-2</v>
      </c>
    </row>
    <row r="448" spans="1:11" x14ac:dyDescent="0.2">
      <c r="I448" s="29">
        <f>SUM(I435:I447)</f>
        <v>2661.61</v>
      </c>
      <c r="J448" s="77">
        <f>SUM(J435:J447)</f>
        <v>67560.936985031905</v>
      </c>
      <c r="K448" s="80"/>
    </row>
    <row r="451" spans="1:9" ht="12.75" customHeight="1" x14ac:dyDescent="0.2">
      <c r="A451" s="88" t="s">
        <v>180</v>
      </c>
      <c r="B451" s="89"/>
      <c r="C451" s="89"/>
      <c r="D451" s="89"/>
      <c r="E451" s="89"/>
      <c r="F451" s="90"/>
      <c r="G451" s="71"/>
    </row>
    <row r="452" spans="1:9" ht="25.5" x14ac:dyDescent="0.2">
      <c r="A452" s="1" t="s">
        <v>53</v>
      </c>
      <c r="B452" s="1" t="s">
        <v>54</v>
      </c>
      <c r="C452" s="1" t="s">
        <v>55</v>
      </c>
      <c r="D452" s="1" t="s">
        <v>56</v>
      </c>
      <c r="E452" s="1" t="s">
        <v>52</v>
      </c>
      <c r="F452" s="1" t="s">
        <v>57</v>
      </c>
      <c r="G452" s="1" t="s">
        <v>69</v>
      </c>
      <c r="H452" s="74" t="s">
        <v>70</v>
      </c>
      <c r="I452" s="75" t="s">
        <v>74</v>
      </c>
    </row>
    <row r="453" spans="1:9" x14ac:dyDescent="0.2">
      <c r="A453" s="13">
        <v>172.42850539796828</v>
      </c>
      <c r="B453" s="13">
        <v>0.06</v>
      </c>
      <c r="C453" s="13">
        <v>609.87800000000004</v>
      </c>
      <c r="D453" s="13">
        <v>201.78841419964985</v>
      </c>
      <c r="E453" s="14">
        <v>2661.6099999999979</v>
      </c>
      <c r="F453" s="14">
        <v>391.82000000000005</v>
      </c>
      <c r="G453" s="43">
        <f>F453/E453</f>
        <v>0.14721165009148612</v>
      </c>
      <c r="H453" s="77">
        <f>A453*G453*E453</f>
        <v>67560.936985031949</v>
      </c>
      <c r="I453" s="96">
        <f>((H453*12/365)/E453/12)</f>
        <v>6.9543793979297636E-2</v>
      </c>
    </row>
    <row r="455" spans="1:9" ht="65.25" customHeight="1" x14ac:dyDescent="0.2"/>
  </sheetData>
  <mergeCells count="140">
    <mergeCell ref="A433:A434"/>
    <mergeCell ref="A157:A159"/>
    <mergeCell ref="A190:A191"/>
    <mergeCell ref="A115:A116"/>
    <mergeCell ref="A68:A70"/>
    <mergeCell ref="B157:B159"/>
    <mergeCell ref="E158:E159"/>
    <mergeCell ref="H158:H159"/>
    <mergeCell ref="C157:H157"/>
    <mergeCell ref="B178:C178"/>
    <mergeCell ref="A178:A179"/>
    <mergeCell ref="B321:B323"/>
    <mergeCell ref="A233:A234"/>
    <mergeCell ref="B260:G260"/>
    <mergeCell ref="A208:F208"/>
    <mergeCell ref="B242:G242"/>
    <mergeCell ref="C215:D215"/>
    <mergeCell ref="F215:G215"/>
    <mergeCell ref="B214:B216"/>
    <mergeCell ref="E215:E216"/>
    <mergeCell ref="B233:C233"/>
    <mergeCell ref="B268:C268"/>
    <mergeCell ref="A291:A293"/>
    <mergeCell ref="B291:K291"/>
    <mergeCell ref="B310:F310"/>
    <mergeCell ref="J292:K292"/>
    <mergeCell ref="A242:A243"/>
    <mergeCell ref="B88:C88"/>
    <mergeCell ref="A88:A89"/>
    <mergeCell ref="C69:D69"/>
    <mergeCell ref="F69:G69"/>
    <mergeCell ref="B48:BU48"/>
    <mergeCell ref="B49:S49"/>
    <mergeCell ref="T49:AK49"/>
    <mergeCell ref="AL49:BC49"/>
    <mergeCell ref="BD49:BU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AX50:BC50"/>
    <mergeCell ref="BD50:BI50"/>
    <mergeCell ref="BJ50:BO50"/>
    <mergeCell ref="BP50:BU50"/>
    <mergeCell ref="Z2:AE2"/>
    <mergeCell ref="B2:G2"/>
    <mergeCell ref="N2:S2"/>
    <mergeCell ref="A20:AA20"/>
    <mergeCell ref="A21:I21"/>
    <mergeCell ref="S21:AA21"/>
    <mergeCell ref="E69:E70"/>
    <mergeCell ref="H69:H70"/>
    <mergeCell ref="B68:B70"/>
    <mergeCell ref="C68:H68"/>
    <mergeCell ref="A48:A51"/>
    <mergeCell ref="A2:A3"/>
    <mergeCell ref="M2:M3"/>
    <mergeCell ref="Y2:Y3"/>
    <mergeCell ref="J21:R21"/>
    <mergeCell ref="B115:G115"/>
    <mergeCell ref="B269:C269"/>
    <mergeCell ref="F355:H355"/>
    <mergeCell ref="C355:E355"/>
    <mergeCell ref="A354:A356"/>
    <mergeCell ref="B425:G425"/>
    <mergeCell ref="C322:E322"/>
    <mergeCell ref="F322:H322"/>
    <mergeCell ref="C321:H321"/>
    <mergeCell ref="A321:A323"/>
    <mergeCell ref="B354:B356"/>
    <mergeCell ref="A383:A384"/>
    <mergeCell ref="B383:G383"/>
    <mergeCell ref="B401:G401"/>
    <mergeCell ref="A407:A408"/>
    <mergeCell ref="B407:G407"/>
    <mergeCell ref="C354:H354"/>
    <mergeCell ref="B373:C373"/>
    <mergeCell ref="H215:H216"/>
    <mergeCell ref="C214:H214"/>
    <mergeCell ref="A214:A216"/>
    <mergeCell ref="B190:G190"/>
    <mergeCell ref="C158:D158"/>
    <mergeCell ref="F158:G158"/>
    <mergeCell ref="CB30:CG30"/>
    <mergeCell ref="B28:CG28"/>
    <mergeCell ref="AL29:AW29"/>
    <mergeCell ref="A28:A31"/>
    <mergeCell ref="B29:S29"/>
    <mergeCell ref="T29:AK29"/>
    <mergeCell ref="AX29:BO29"/>
    <mergeCell ref="BP29:CG29"/>
    <mergeCell ref="B30:G30"/>
    <mergeCell ref="H30:M30"/>
    <mergeCell ref="N30:S30"/>
    <mergeCell ref="T30:Y30"/>
    <mergeCell ref="Z30:AE30"/>
    <mergeCell ref="AF30:AK30"/>
    <mergeCell ref="AL30:AQ30"/>
    <mergeCell ref="AR30:AW30"/>
    <mergeCell ref="AX30:BC30"/>
    <mergeCell ref="BD30:BI30"/>
    <mergeCell ref="BJ30:BO30"/>
    <mergeCell ref="BP30:BU30"/>
    <mergeCell ref="BV30:CA30"/>
    <mergeCell ref="A97:A100"/>
    <mergeCell ref="B97:Y97"/>
    <mergeCell ref="B98:E98"/>
    <mergeCell ref="F98:I98"/>
    <mergeCell ref="J98:M98"/>
    <mergeCell ref="N98:Q98"/>
    <mergeCell ref="R98:U98"/>
    <mergeCell ref="V98:Y98"/>
    <mergeCell ref="B433:G433"/>
    <mergeCell ref="A451:F451"/>
    <mergeCell ref="B133:AK133"/>
    <mergeCell ref="B134:G134"/>
    <mergeCell ref="H134:M134"/>
    <mergeCell ref="N134:S134"/>
    <mergeCell ref="T134:Y134"/>
    <mergeCell ref="Z134:AE134"/>
    <mergeCell ref="AF134:AK134"/>
    <mergeCell ref="B135:G135"/>
    <mergeCell ref="H135:M135"/>
    <mergeCell ref="N135:S135"/>
    <mergeCell ref="T135:Y135"/>
    <mergeCell ref="Z135:AE135"/>
    <mergeCell ref="AF135:AK135"/>
    <mergeCell ref="A133:A136"/>
    <mergeCell ref="A373:A374"/>
    <mergeCell ref="B341:C341"/>
    <mergeCell ref="A341:A342"/>
    <mergeCell ref="A268:A270"/>
    <mergeCell ref="B292:C292"/>
    <mergeCell ref="D292:E292"/>
    <mergeCell ref="F292:G292"/>
    <mergeCell ref="H292:I29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Encuestas</vt:lpstr>
      <vt:lpstr>Caracterización</vt:lpstr>
      <vt:lpstr>Acceso a servicios</vt:lpstr>
      <vt:lpstr>Consumo X Usos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Usuario</cp:lastModifiedBy>
  <dcterms:created xsi:type="dcterms:W3CDTF">2013-11-20T00:31:42Z</dcterms:created>
  <dcterms:modified xsi:type="dcterms:W3CDTF">2014-04-28T17:31:23Z</dcterms:modified>
</cp:coreProperties>
</file>