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 firstSheet="2" activeTab="5"/>
  </bookViews>
  <sheets>
    <sheet name="Caract." sheetId="8" r:id="rId1"/>
    <sheet name="Condiciones de la vivienda" sheetId="2" r:id="rId2"/>
    <sheet name="Acceso a servicios" sheetId="3" r:id="rId3"/>
    <sheet name="Socioeconómico" sheetId="4" r:id="rId4"/>
    <sheet name="Consumo de aparatos eléctricos" sheetId="5" r:id="rId5"/>
    <sheet name="Consumo X Usos" sheetId="7" r:id="rId6"/>
  </sheets>
  <calcPr calcId="145621"/>
</workbook>
</file>

<file path=xl/calcChain.xml><?xml version="1.0" encoding="utf-8"?>
<calcChain xmlns="http://schemas.openxmlformats.org/spreadsheetml/2006/main">
  <c r="H646" i="7" l="1"/>
  <c r="F652" i="7" s="1"/>
  <c r="H652" i="7" s="1"/>
  <c r="I652" i="7" s="1"/>
  <c r="I645" i="7"/>
  <c r="J645" i="7" s="1"/>
  <c r="L645" i="7" s="1"/>
  <c r="M645" i="7" s="1"/>
  <c r="I644" i="7"/>
  <c r="J644" i="7" s="1"/>
  <c r="L644" i="7" s="1"/>
  <c r="M644" i="7" s="1"/>
  <c r="I643" i="7"/>
  <c r="J643" i="7" s="1"/>
  <c r="L643" i="7" s="1"/>
  <c r="M643" i="7" s="1"/>
  <c r="I642" i="7"/>
  <c r="J642" i="7" s="1"/>
  <c r="L642" i="7" s="1"/>
  <c r="M642" i="7" s="1"/>
  <c r="I641" i="7"/>
  <c r="J641" i="7" s="1"/>
  <c r="L641" i="7" s="1"/>
  <c r="M641" i="7" s="1"/>
  <c r="I640" i="7"/>
  <c r="J640" i="7" s="1"/>
  <c r="L640" i="7" s="1"/>
  <c r="M640" i="7" s="1"/>
  <c r="I639" i="7"/>
  <c r="J639" i="7" s="1"/>
  <c r="L639" i="7" s="1"/>
  <c r="M639" i="7" s="1"/>
  <c r="I638" i="7"/>
  <c r="J638" i="7" s="1"/>
  <c r="L638" i="7" s="1"/>
  <c r="M638" i="7" s="1"/>
  <c r="I637" i="7"/>
  <c r="J637" i="7" s="1"/>
  <c r="L637" i="7" s="1"/>
  <c r="M637" i="7" s="1"/>
  <c r="I636" i="7"/>
  <c r="J636" i="7" s="1"/>
  <c r="L636" i="7" s="1"/>
  <c r="M636" i="7" s="1"/>
  <c r="I635" i="7"/>
  <c r="J635" i="7" s="1"/>
  <c r="L635" i="7" s="1"/>
  <c r="M635" i="7" s="1"/>
  <c r="I634" i="7"/>
  <c r="J634" i="7" s="1"/>
  <c r="L634" i="7" s="1"/>
  <c r="M634" i="7" s="1"/>
  <c r="I633" i="7"/>
  <c r="J633" i="7" s="1"/>
  <c r="L633" i="7" s="1"/>
  <c r="M633" i="7" s="1"/>
  <c r="H617" i="7"/>
  <c r="I617" i="7" s="1"/>
  <c r="J617" i="7" s="1"/>
  <c r="I612" i="7"/>
  <c r="H611" i="7"/>
  <c r="J611" i="7" s="1"/>
  <c r="K611" i="7" s="1"/>
  <c r="H610" i="7"/>
  <c r="J610" i="7" s="1"/>
  <c r="K610" i="7" s="1"/>
  <c r="H609" i="7"/>
  <c r="J609" i="7" s="1"/>
  <c r="K609" i="7" s="1"/>
  <c r="H608" i="7"/>
  <c r="J608" i="7" s="1"/>
  <c r="K608" i="7" s="1"/>
  <c r="H607" i="7"/>
  <c r="J607" i="7" s="1"/>
  <c r="K607" i="7" s="1"/>
  <c r="H606" i="7"/>
  <c r="J606" i="7" s="1"/>
  <c r="K606" i="7" s="1"/>
  <c r="H605" i="7"/>
  <c r="J605" i="7" s="1"/>
  <c r="K605" i="7" s="1"/>
  <c r="H604" i="7"/>
  <c r="J604" i="7" s="1"/>
  <c r="K604" i="7" s="1"/>
  <c r="H603" i="7"/>
  <c r="J603" i="7" s="1"/>
  <c r="K603" i="7" s="1"/>
  <c r="H602" i="7"/>
  <c r="J602" i="7" s="1"/>
  <c r="K602" i="7" s="1"/>
  <c r="H601" i="7"/>
  <c r="J601" i="7" s="1"/>
  <c r="K601" i="7" s="1"/>
  <c r="H600" i="7"/>
  <c r="J600" i="7" s="1"/>
  <c r="K600" i="7" s="1"/>
  <c r="H599" i="7"/>
  <c r="J599" i="7" s="1"/>
  <c r="K599" i="7" s="1"/>
  <c r="H593" i="7"/>
  <c r="I593" i="7" s="1"/>
  <c r="J593" i="7" s="1"/>
  <c r="I588" i="7"/>
  <c r="H587" i="7"/>
  <c r="J587" i="7" s="1"/>
  <c r="K587" i="7" s="1"/>
  <c r="H586" i="7"/>
  <c r="J586" i="7" s="1"/>
  <c r="K586" i="7" s="1"/>
  <c r="H585" i="7"/>
  <c r="J585" i="7" s="1"/>
  <c r="K585" i="7" s="1"/>
  <c r="H584" i="7"/>
  <c r="J584" i="7" s="1"/>
  <c r="K584" i="7" s="1"/>
  <c r="H583" i="7"/>
  <c r="J583" i="7" s="1"/>
  <c r="K583" i="7" s="1"/>
  <c r="H582" i="7"/>
  <c r="J582" i="7" s="1"/>
  <c r="K582" i="7" s="1"/>
  <c r="H581" i="7"/>
  <c r="J581" i="7" s="1"/>
  <c r="K581" i="7" s="1"/>
  <c r="H580" i="7"/>
  <c r="J580" i="7" s="1"/>
  <c r="K580" i="7" s="1"/>
  <c r="H579" i="7"/>
  <c r="J579" i="7" s="1"/>
  <c r="K579" i="7" s="1"/>
  <c r="H578" i="7"/>
  <c r="J578" i="7" s="1"/>
  <c r="K578" i="7" s="1"/>
  <c r="H577" i="7"/>
  <c r="J577" i="7" s="1"/>
  <c r="K577" i="7" s="1"/>
  <c r="H576" i="7"/>
  <c r="J576" i="7" s="1"/>
  <c r="H575" i="7"/>
  <c r="J575" i="7" s="1"/>
  <c r="K575" i="7" s="1"/>
  <c r="N546" i="7"/>
  <c r="N547" i="7"/>
  <c r="N548" i="7"/>
  <c r="N549" i="7"/>
  <c r="N550" i="7"/>
  <c r="N551" i="7"/>
  <c r="N552" i="7"/>
  <c r="N553" i="7"/>
  <c r="N554" i="7"/>
  <c r="N555" i="7"/>
  <c r="N556" i="7"/>
  <c r="N557" i="7"/>
  <c r="N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45" i="7"/>
  <c r="E557" i="7"/>
  <c r="E546" i="7"/>
  <c r="E547" i="7"/>
  <c r="E548" i="7"/>
  <c r="E549" i="7"/>
  <c r="E550" i="7"/>
  <c r="E551" i="7"/>
  <c r="E552" i="7"/>
  <c r="E553" i="7"/>
  <c r="E554" i="7"/>
  <c r="E555" i="7"/>
  <c r="E556" i="7"/>
  <c r="E545" i="7"/>
  <c r="B558" i="7"/>
  <c r="D564" i="7" s="1"/>
  <c r="H513" i="7"/>
  <c r="H514" i="7"/>
  <c r="H515" i="7"/>
  <c r="H516" i="7"/>
  <c r="H517" i="7"/>
  <c r="H518" i="7"/>
  <c r="H519" i="7"/>
  <c r="H520" i="7"/>
  <c r="H521" i="7"/>
  <c r="H522" i="7"/>
  <c r="H523" i="7"/>
  <c r="H524" i="7"/>
  <c r="H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12" i="7"/>
  <c r="B525" i="7"/>
  <c r="C532" i="7" s="1"/>
  <c r="K504" i="7"/>
  <c r="G504" i="7"/>
  <c r="H504" i="7" s="1"/>
  <c r="J504" i="7" s="1"/>
  <c r="M486" i="7"/>
  <c r="M498" i="7"/>
  <c r="M497" i="7"/>
  <c r="M496" i="7"/>
  <c r="M495" i="7"/>
  <c r="M494" i="7"/>
  <c r="M493" i="7"/>
  <c r="M492" i="7"/>
  <c r="M491" i="7"/>
  <c r="M490" i="7"/>
  <c r="M489" i="7"/>
  <c r="M488" i="7"/>
  <c r="M487" i="7"/>
  <c r="I499" i="7"/>
  <c r="H498" i="7"/>
  <c r="J498" i="7" s="1"/>
  <c r="L498" i="7" s="1"/>
  <c r="H497" i="7"/>
  <c r="J497" i="7" s="1"/>
  <c r="L497" i="7" s="1"/>
  <c r="H496" i="7"/>
  <c r="J496" i="7" s="1"/>
  <c r="L496" i="7" s="1"/>
  <c r="H495" i="7"/>
  <c r="J495" i="7" s="1"/>
  <c r="L495" i="7" s="1"/>
  <c r="H494" i="7"/>
  <c r="J494" i="7" s="1"/>
  <c r="L494" i="7" s="1"/>
  <c r="H493" i="7"/>
  <c r="J493" i="7" s="1"/>
  <c r="L493" i="7" s="1"/>
  <c r="H492" i="7"/>
  <c r="J492" i="7" s="1"/>
  <c r="L492" i="7" s="1"/>
  <c r="H491" i="7"/>
  <c r="J491" i="7" s="1"/>
  <c r="L491" i="7" s="1"/>
  <c r="H490" i="7"/>
  <c r="J490" i="7" s="1"/>
  <c r="L490" i="7" s="1"/>
  <c r="H489" i="7"/>
  <c r="J489" i="7" s="1"/>
  <c r="L489" i="7" s="1"/>
  <c r="H488" i="7"/>
  <c r="J488" i="7" s="1"/>
  <c r="L488" i="7" s="1"/>
  <c r="H487" i="7"/>
  <c r="J487" i="7" s="1"/>
  <c r="L487" i="7" s="1"/>
  <c r="H486" i="7"/>
  <c r="J486" i="7" s="1"/>
  <c r="L486" i="7" s="1"/>
  <c r="G456" i="7"/>
  <c r="H456" i="7" s="1"/>
  <c r="I456" i="7" s="1"/>
  <c r="G480" i="7"/>
  <c r="H480" i="7" s="1"/>
  <c r="H462" i="7"/>
  <c r="J462" i="7" s="1"/>
  <c r="L462" i="7" s="1"/>
  <c r="I475" i="7"/>
  <c r="H474" i="7"/>
  <c r="J474" i="7" s="1"/>
  <c r="K474" i="7" s="1"/>
  <c r="M474" i="7" s="1"/>
  <c r="H473" i="7"/>
  <c r="J473" i="7" s="1"/>
  <c r="H472" i="7"/>
  <c r="J472" i="7" s="1"/>
  <c r="K472" i="7" s="1"/>
  <c r="M472" i="7" s="1"/>
  <c r="H471" i="7"/>
  <c r="J471" i="7" s="1"/>
  <c r="K471" i="7" s="1"/>
  <c r="M471" i="7" s="1"/>
  <c r="H470" i="7"/>
  <c r="J470" i="7" s="1"/>
  <c r="K470" i="7" s="1"/>
  <c r="M470" i="7" s="1"/>
  <c r="H469" i="7"/>
  <c r="J469" i="7" s="1"/>
  <c r="H468" i="7"/>
  <c r="J468" i="7" s="1"/>
  <c r="K468" i="7" s="1"/>
  <c r="M468" i="7" s="1"/>
  <c r="H467" i="7"/>
  <c r="J467" i="7" s="1"/>
  <c r="H466" i="7"/>
  <c r="J466" i="7" s="1"/>
  <c r="K466" i="7" s="1"/>
  <c r="M466" i="7" s="1"/>
  <c r="H465" i="7"/>
  <c r="J465" i="7" s="1"/>
  <c r="K465" i="7" s="1"/>
  <c r="M465" i="7" s="1"/>
  <c r="H464" i="7"/>
  <c r="J464" i="7" s="1"/>
  <c r="K464" i="7" s="1"/>
  <c r="M464" i="7" s="1"/>
  <c r="H463" i="7"/>
  <c r="J463" i="7" s="1"/>
  <c r="K463" i="7" s="1"/>
  <c r="M463" i="7" s="1"/>
  <c r="I450" i="7"/>
  <c r="H449" i="7"/>
  <c r="J449" i="7" s="1"/>
  <c r="K449" i="7" s="1"/>
  <c r="H448" i="7"/>
  <c r="J448" i="7" s="1"/>
  <c r="K448" i="7" s="1"/>
  <c r="H447" i="7"/>
  <c r="J447" i="7" s="1"/>
  <c r="K447" i="7" s="1"/>
  <c r="H446" i="7"/>
  <c r="J446" i="7" s="1"/>
  <c r="K446" i="7" s="1"/>
  <c r="H445" i="7"/>
  <c r="J445" i="7" s="1"/>
  <c r="K445" i="7" s="1"/>
  <c r="H444" i="7"/>
  <c r="J444" i="7" s="1"/>
  <c r="K444" i="7" s="1"/>
  <c r="H443" i="7"/>
  <c r="J443" i="7" s="1"/>
  <c r="K443" i="7" s="1"/>
  <c r="H442" i="7"/>
  <c r="J442" i="7" s="1"/>
  <c r="K442" i="7" s="1"/>
  <c r="H441" i="7"/>
  <c r="J441" i="7" s="1"/>
  <c r="K441" i="7" s="1"/>
  <c r="H440" i="7"/>
  <c r="J440" i="7" s="1"/>
  <c r="K440" i="7" s="1"/>
  <c r="H439" i="7"/>
  <c r="J439" i="7" s="1"/>
  <c r="K439" i="7" s="1"/>
  <c r="H438" i="7"/>
  <c r="J438" i="7" s="1"/>
  <c r="K438" i="7" s="1"/>
  <c r="H437" i="7"/>
  <c r="J437" i="7" s="1"/>
  <c r="K437" i="7" s="1"/>
  <c r="J652" i="7" l="1"/>
  <c r="K652" i="7"/>
  <c r="L652" i="7" s="1"/>
  <c r="K635" i="7"/>
  <c r="K643" i="7"/>
  <c r="K637" i="7"/>
  <c r="K645" i="7"/>
  <c r="K639" i="7"/>
  <c r="J646" i="7"/>
  <c r="L646" i="7" s="1"/>
  <c r="M646" i="7" s="1"/>
  <c r="K633" i="7"/>
  <c r="K641" i="7"/>
  <c r="K634" i="7"/>
  <c r="K636" i="7"/>
  <c r="K638" i="7"/>
  <c r="K640" i="7"/>
  <c r="K642" i="7"/>
  <c r="K644" i="7"/>
  <c r="J612" i="7"/>
  <c r="J588" i="7"/>
  <c r="E564" i="7"/>
  <c r="C564" i="7"/>
  <c r="B564" i="7"/>
  <c r="K576" i="7"/>
  <c r="B532" i="7"/>
  <c r="J499" i="7"/>
  <c r="J480" i="7"/>
  <c r="I480" i="7"/>
  <c r="K480" i="7" s="1"/>
  <c r="L464" i="7"/>
  <c r="K462" i="7"/>
  <c r="M462" i="7" s="1"/>
  <c r="L468" i="7"/>
  <c r="K473" i="7"/>
  <c r="M473" i="7" s="1"/>
  <c r="L473" i="7"/>
  <c r="K467" i="7"/>
  <c r="M467" i="7" s="1"/>
  <c r="L467" i="7"/>
  <c r="K469" i="7"/>
  <c r="M469" i="7" s="1"/>
  <c r="L469" i="7"/>
  <c r="L472" i="7"/>
  <c r="L465" i="7"/>
  <c r="L474" i="7"/>
  <c r="L470" i="7"/>
  <c r="L466" i="7"/>
  <c r="L471" i="7"/>
  <c r="L463" i="7"/>
  <c r="J475" i="7"/>
  <c r="K475" i="7" s="1"/>
  <c r="J450" i="7"/>
  <c r="K646" i="7" l="1"/>
  <c r="H353" i="7" l="1"/>
  <c r="I353" i="7" s="1"/>
  <c r="J353" i="7" s="1"/>
  <c r="H306" i="7"/>
  <c r="H307" i="7"/>
  <c r="H308" i="7"/>
  <c r="H309" i="7"/>
  <c r="H310" i="7"/>
  <c r="H311" i="7"/>
  <c r="H312" i="7"/>
  <c r="H313" i="7"/>
  <c r="H314" i="7"/>
  <c r="H315" i="7"/>
  <c r="H316" i="7"/>
  <c r="H317" i="7"/>
  <c r="H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05" i="7"/>
  <c r="B318" i="7"/>
  <c r="B324" i="7" s="1"/>
  <c r="I348" i="7"/>
  <c r="H347" i="7"/>
  <c r="J347" i="7" s="1"/>
  <c r="K347" i="7" s="1"/>
  <c r="H346" i="7"/>
  <c r="J346" i="7" s="1"/>
  <c r="K346" i="7" s="1"/>
  <c r="H345" i="7"/>
  <c r="J345" i="7" s="1"/>
  <c r="K345" i="7" s="1"/>
  <c r="H344" i="7"/>
  <c r="J344" i="7" s="1"/>
  <c r="K344" i="7" s="1"/>
  <c r="H343" i="7"/>
  <c r="J343" i="7" s="1"/>
  <c r="K343" i="7" s="1"/>
  <c r="H342" i="7"/>
  <c r="J342" i="7" s="1"/>
  <c r="K342" i="7" s="1"/>
  <c r="H341" i="7"/>
  <c r="J341" i="7" s="1"/>
  <c r="K341" i="7" s="1"/>
  <c r="H340" i="7"/>
  <c r="J340" i="7" s="1"/>
  <c r="K340" i="7" s="1"/>
  <c r="H339" i="7"/>
  <c r="J339" i="7" s="1"/>
  <c r="K339" i="7" s="1"/>
  <c r="H338" i="7"/>
  <c r="J338" i="7" s="1"/>
  <c r="K338" i="7" s="1"/>
  <c r="H337" i="7"/>
  <c r="J337" i="7" s="1"/>
  <c r="K337" i="7" s="1"/>
  <c r="H336" i="7"/>
  <c r="J336" i="7" s="1"/>
  <c r="K336" i="7" s="1"/>
  <c r="H335" i="7"/>
  <c r="J335" i="7" s="1"/>
  <c r="K335" i="7" s="1"/>
  <c r="G298" i="7"/>
  <c r="H298" i="7" s="1"/>
  <c r="I298" i="7" s="1"/>
  <c r="H235" i="7"/>
  <c r="H224" i="7"/>
  <c r="H225" i="7"/>
  <c r="H226" i="7"/>
  <c r="H227" i="7"/>
  <c r="H228" i="7"/>
  <c r="H229" i="7"/>
  <c r="H230" i="7"/>
  <c r="H231" i="7"/>
  <c r="H232" i="7"/>
  <c r="H233" i="7"/>
  <c r="H234" i="7"/>
  <c r="H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23" i="7"/>
  <c r="B236" i="7"/>
  <c r="B242" i="7" s="1"/>
  <c r="I293" i="7"/>
  <c r="H292" i="7"/>
  <c r="J292" i="7" s="1"/>
  <c r="K292" i="7" s="1"/>
  <c r="H291" i="7"/>
  <c r="J291" i="7" s="1"/>
  <c r="K291" i="7" s="1"/>
  <c r="H290" i="7"/>
  <c r="J290" i="7" s="1"/>
  <c r="K290" i="7" s="1"/>
  <c r="H289" i="7"/>
  <c r="J289" i="7" s="1"/>
  <c r="K289" i="7" s="1"/>
  <c r="H288" i="7"/>
  <c r="J288" i="7" s="1"/>
  <c r="K288" i="7" s="1"/>
  <c r="H287" i="7"/>
  <c r="J287" i="7" s="1"/>
  <c r="K287" i="7" s="1"/>
  <c r="H286" i="7"/>
  <c r="J286" i="7" s="1"/>
  <c r="K286" i="7" s="1"/>
  <c r="H285" i="7"/>
  <c r="J285" i="7" s="1"/>
  <c r="K285" i="7" s="1"/>
  <c r="H284" i="7"/>
  <c r="J284" i="7" s="1"/>
  <c r="K284" i="7" s="1"/>
  <c r="H283" i="7"/>
  <c r="J283" i="7" s="1"/>
  <c r="K283" i="7" s="1"/>
  <c r="H282" i="7"/>
  <c r="J282" i="7" s="1"/>
  <c r="K282" i="7" s="1"/>
  <c r="H281" i="7"/>
  <c r="J281" i="7" s="1"/>
  <c r="K281" i="7" s="1"/>
  <c r="H280" i="7"/>
  <c r="J280" i="7" s="1"/>
  <c r="K280" i="7" s="1"/>
  <c r="C324" i="7" l="1"/>
  <c r="J348" i="7"/>
  <c r="C242" i="7"/>
  <c r="J293" i="7"/>
  <c r="G198" i="7" l="1"/>
  <c r="H198" i="7" s="1"/>
  <c r="I198" i="7" s="1"/>
  <c r="I193" i="7"/>
  <c r="H192" i="7"/>
  <c r="J192" i="7" s="1"/>
  <c r="K192" i="7" s="1"/>
  <c r="H191" i="7"/>
  <c r="J191" i="7" s="1"/>
  <c r="K191" i="7" s="1"/>
  <c r="H190" i="7"/>
  <c r="J190" i="7" s="1"/>
  <c r="K190" i="7" s="1"/>
  <c r="H189" i="7"/>
  <c r="J189" i="7" s="1"/>
  <c r="K189" i="7" s="1"/>
  <c r="H188" i="7"/>
  <c r="J188" i="7" s="1"/>
  <c r="K188" i="7" s="1"/>
  <c r="H187" i="7"/>
  <c r="J187" i="7" s="1"/>
  <c r="K187" i="7" s="1"/>
  <c r="H186" i="7"/>
  <c r="J186" i="7" s="1"/>
  <c r="K186" i="7" s="1"/>
  <c r="H185" i="7"/>
  <c r="J185" i="7" s="1"/>
  <c r="K185" i="7" s="1"/>
  <c r="H184" i="7"/>
  <c r="J184" i="7" s="1"/>
  <c r="K184" i="7" s="1"/>
  <c r="H183" i="7"/>
  <c r="J183" i="7" s="1"/>
  <c r="K183" i="7" s="1"/>
  <c r="H182" i="7"/>
  <c r="J182" i="7" s="1"/>
  <c r="K182" i="7" s="1"/>
  <c r="H181" i="7"/>
  <c r="J181" i="7" s="1"/>
  <c r="K181" i="7" s="1"/>
  <c r="H180" i="7"/>
  <c r="J180" i="7" s="1"/>
  <c r="K180" i="7" s="1"/>
  <c r="H131" i="7"/>
  <c r="H132" i="7"/>
  <c r="H133" i="7"/>
  <c r="H134" i="7"/>
  <c r="H135" i="7"/>
  <c r="H136" i="7"/>
  <c r="H137" i="7"/>
  <c r="H138" i="7"/>
  <c r="H139" i="7"/>
  <c r="H140" i="7"/>
  <c r="H141" i="7"/>
  <c r="H142" i="7"/>
  <c r="H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30" i="7"/>
  <c r="B143" i="7"/>
  <c r="B150" i="7" s="1"/>
  <c r="Y83" i="7"/>
  <c r="Z83" i="7" s="1"/>
  <c r="AA83" i="7" s="1"/>
  <c r="P83" i="7"/>
  <c r="Q83" i="7" s="1"/>
  <c r="R83" i="7" s="1"/>
  <c r="G83" i="7"/>
  <c r="H83" i="7" s="1"/>
  <c r="I83" i="7" s="1"/>
  <c r="J193" i="7" l="1"/>
  <c r="C150" i="7"/>
  <c r="AG77" i="7" l="1"/>
  <c r="U77" i="7"/>
  <c r="I77" i="7"/>
  <c r="AF76" i="7"/>
  <c r="AH76" i="7" s="1"/>
  <c r="AI76" i="7" s="1"/>
  <c r="T76" i="7"/>
  <c r="V76" i="7" s="1"/>
  <c r="W76" i="7" s="1"/>
  <c r="H76" i="7"/>
  <c r="J76" i="7" s="1"/>
  <c r="K76" i="7" s="1"/>
  <c r="AF75" i="7"/>
  <c r="AH75" i="7" s="1"/>
  <c r="AI75" i="7" s="1"/>
  <c r="T75" i="7"/>
  <c r="V75" i="7" s="1"/>
  <c r="W75" i="7" s="1"/>
  <c r="H75" i="7"/>
  <c r="J75" i="7" s="1"/>
  <c r="K75" i="7" s="1"/>
  <c r="AF74" i="7"/>
  <c r="AH74" i="7" s="1"/>
  <c r="AI74" i="7" s="1"/>
  <c r="T74" i="7"/>
  <c r="V74" i="7" s="1"/>
  <c r="W74" i="7" s="1"/>
  <c r="H74" i="7"/>
  <c r="J74" i="7" s="1"/>
  <c r="K74" i="7" s="1"/>
  <c r="AF73" i="7"/>
  <c r="AH73" i="7" s="1"/>
  <c r="AI73" i="7" s="1"/>
  <c r="T73" i="7"/>
  <c r="V73" i="7" s="1"/>
  <c r="W73" i="7" s="1"/>
  <c r="H73" i="7"/>
  <c r="J73" i="7" s="1"/>
  <c r="K73" i="7" s="1"/>
  <c r="AF72" i="7"/>
  <c r="AH72" i="7" s="1"/>
  <c r="AI72" i="7" s="1"/>
  <c r="T72" i="7"/>
  <c r="V72" i="7" s="1"/>
  <c r="W72" i="7" s="1"/>
  <c r="H72" i="7"/>
  <c r="J72" i="7" s="1"/>
  <c r="K72" i="7" s="1"/>
  <c r="AF71" i="7"/>
  <c r="AH71" i="7" s="1"/>
  <c r="AI71" i="7" s="1"/>
  <c r="T71" i="7"/>
  <c r="V71" i="7" s="1"/>
  <c r="W71" i="7" s="1"/>
  <c r="H71" i="7"/>
  <c r="J71" i="7" s="1"/>
  <c r="K71" i="7" s="1"/>
  <c r="AF70" i="7"/>
  <c r="AH70" i="7" s="1"/>
  <c r="AI70" i="7" s="1"/>
  <c r="T70" i="7"/>
  <c r="V70" i="7" s="1"/>
  <c r="W70" i="7" s="1"/>
  <c r="H70" i="7"/>
  <c r="J70" i="7" s="1"/>
  <c r="K70" i="7" s="1"/>
  <c r="AF69" i="7"/>
  <c r="AH69" i="7" s="1"/>
  <c r="AI69" i="7" s="1"/>
  <c r="T69" i="7"/>
  <c r="V69" i="7" s="1"/>
  <c r="W69" i="7" s="1"/>
  <c r="H69" i="7"/>
  <c r="J69" i="7" s="1"/>
  <c r="K69" i="7" s="1"/>
  <c r="AF68" i="7"/>
  <c r="AH68" i="7" s="1"/>
  <c r="AI68" i="7" s="1"/>
  <c r="T68" i="7"/>
  <c r="V68" i="7" s="1"/>
  <c r="W68" i="7" s="1"/>
  <c r="H68" i="7"/>
  <c r="J68" i="7" s="1"/>
  <c r="K68" i="7" s="1"/>
  <c r="AF67" i="7"/>
  <c r="AH67" i="7" s="1"/>
  <c r="AI67" i="7" s="1"/>
  <c r="T67" i="7"/>
  <c r="V67" i="7" s="1"/>
  <c r="W67" i="7" s="1"/>
  <c r="H67" i="7"/>
  <c r="J67" i="7" s="1"/>
  <c r="K67" i="7" s="1"/>
  <c r="AF66" i="7"/>
  <c r="AH66" i="7" s="1"/>
  <c r="AI66" i="7" s="1"/>
  <c r="T66" i="7"/>
  <c r="V66" i="7" s="1"/>
  <c r="W66" i="7" s="1"/>
  <c r="H66" i="7"/>
  <c r="J66" i="7" s="1"/>
  <c r="K66" i="7" s="1"/>
  <c r="AF65" i="7"/>
  <c r="AH65" i="7" s="1"/>
  <c r="AI65" i="7" s="1"/>
  <c r="T65" i="7"/>
  <c r="V65" i="7" s="1"/>
  <c r="W65" i="7" s="1"/>
  <c r="H65" i="7"/>
  <c r="J65" i="7" s="1"/>
  <c r="K65" i="7" s="1"/>
  <c r="AF64" i="7"/>
  <c r="AH64" i="7" s="1"/>
  <c r="AI64" i="7" s="1"/>
  <c r="T64" i="7"/>
  <c r="V64" i="7" s="1"/>
  <c r="W64" i="7" s="1"/>
  <c r="H64" i="7"/>
  <c r="T308" i="3"/>
  <c r="T309" i="3"/>
  <c r="T310" i="3"/>
  <c r="T311" i="3"/>
  <c r="T312" i="3"/>
  <c r="T313" i="3"/>
  <c r="T314" i="3"/>
  <c r="T315" i="3"/>
  <c r="T316" i="3"/>
  <c r="T317" i="3"/>
  <c r="T318" i="3"/>
  <c r="T319" i="3"/>
  <c r="T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07" i="3"/>
  <c r="H319" i="3"/>
  <c r="H308" i="3"/>
  <c r="H309" i="3"/>
  <c r="H310" i="3"/>
  <c r="H311" i="3"/>
  <c r="H312" i="3"/>
  <c r="H313" i="3"/>
  <c r="H314" i="3"/>
  <c r="H315" i="3"/>
  <c r="H316" i="3"/>
  <c r="H317" i="3"/>
  <c r="H318" i="3"/>
  <c r="H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07" i="3"/>
  <c r="B320" i="3"/>
  <c r="E328" i="3" s="1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114" i="3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14" i="3"/>
  <c r="B127" i="3"/>
  <c r="J64" i="7" l="1"/>
  <c r="J77" i="7" s="1"/>
  <c r="AH77" i="7"/>
  <c r="V77" i="7"/>
  <c r="F328" i="3"/>
  <c r="G328" i="3"/>
  <c r="C328" i="3"/>
  <c r="B328" i="3"/>
  <c r="D328" i="3"/>
  <c r="H73" i="4"/>
  <c r="H74" i="4"/>
  <c r="H75" i="4"/>
  <c r="H76" i="4"/>
  <c r="H77" i="4"/>
  <c r="H78" i="4"/>
  <c r="H79" i="4"/>
  <c r="H80" i="4"/>
  <c r="H81" i="4"/>
  <c r="H82" i="4"/>
  <c r="H83" i="4"/>
  <c r="H84" i="4"/>
  <c r="H72" i="4"/>
  <c r="E73" i="4"/>
  <c r="E74" i="4"/>
  <c r="E75" i="4"/>
  <c r="E76" i="4"/>
  <c r="E77" i="4"/>
  <c r="E78" i="4"/>
  <c r="E79" i="4"/>
  <c r="E80" i="4"/>
  <c r="E81" i="4"/>
  <c r="E82" i="4"/>
  <c r="E83" i="4"/>
  <c r="E84" i="4"/>
  <c r="E72" i="4"/>
  <c r="B85" i="4"/>
  <c r="B92" i="4" s="1"/>
  <c r="H42" i="4"/>
  <c r="H43" i="4"/>
  <c r="H44" i="4"/>
  <c r="H45" i="4"/>
  <c r="H46" i="4"/>
  <c r="H47" i="4"/>
  <c r="H48" i="4"/>
  <c r="H49" i="4"/>
  <c r="H50" i="4"/>
  <c r="H51" i="4"/>
  <c r="H52" i="4"/>
  <c r="H53" i="4"/>
  <c r="H41" i="4"/>
  <c r="E42" i="4"/>
  <c r="E43" i="4"/>
  <c r="E44" i="4"/>
  <c r="E45" i="4"/>
  <c r="E46" i="4"/>
  <c r="E47" i="4"/>
  <c r="E48" i="4"/>
  <c r="E49" i="4"/>
  <c r="E50" i="4"/>
  <c r="E51" i="4"/>
  <c r="E52" i="4"/>
  <c r="E53" i="4"/>
  <c r="E41" i="4"/>
  <c r="B54" i="4"/>
  <c r="B60" i="4" s="1"/>
  <c r="N102" i="8"/>
  <c r="N103" i="8"/>
  <c r="N104" i="8"/>
  <c r="N105" i="8"/>
  <c r="N106" i="8"/>
  <c r="N107" i="8"/>
  <c r="N108" i="8"/>
  <c r="N109" i="8"/>
  <c r="N110" i="8"/>
  <c r="N111" i="8"/>
  <c r="N112" i="8"/>
  <c r="N113" i="8"/>
  <c r="N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01" i="8"/>
  <c r="B114" i="8"/>
  <c r="B121" i="8" s="1"/>
  <c r="T69" i="8"/>
  <c r="T70" i="8"/>
  <c r="T71" i="8"/>
  <c r="T72" i="8"/>
  <c r="T73" i="8"/>
  <c r="T74" i="8"/>
  <c r="T75" i="8"/>
  <c r="T76" i="8"/>
  <c r="T77" i="8"/>
  <c r="T78" i="8"/>
  <c r="T79" i="8"/>
  <c r="T80" i="8"/>
  <c r="T68" i="8"/>
  <c r="Q69" i="8"/>
  <c r="Q70" i="8"/>
  <c r="Q71" i="8"/>
  <c r="Q72" i="8"/>
  <c r="Q73" i="8"/>
  <c r="Q74" i="8"/>
  <c r="Q75" i="8"/>
  <c r="Q76" i="8"/>
  <c r="Q77" i="8"/>
  <c r="Q78" i="8"/>
  <c r="Q79" i="8"/>
  <c r="Q80" i="8"/>
  <c r="Q68" i="8"/>
  <c r="N69" i="8"/>
  <c r="N70" i="8"/>
  <c r="N71" i="8"/>
  <c r="N72" i="8"/>
  <c r="N73" i="8"/>
  <c r="N74" i="8"/>
  <c r="N75" i="8"/>
  <c r="N76" i="8"/>
  <c r="N77" i="8"/>
  <c r="N78" i="8"/>
  <c r="N79" i="8"/>
  <c r="N80" i="8"/>
  <c r="N68" i="8"/>
  <c r="K69" i="8"/>
  <c r="K70" i="8"/>
  <c r="K71" i="8"/>
  <c r="K72" i="8"/>
  <c r="K73" i="8"/>
  <c r="K74" i="8"/>
  <c r="K75" i="8"/>
  <c r="K76" i="8"/>
  <c r="K77" i="8"/>
  <c r="K78" i="8"/>
  <c r="K79" i="8"/>
  <c r="K80" i="8"/>
  <c r="K68" i="8"/>
  <c r="H69" i="8"/>
  <c r="H70" i="8"/>
  <c r="H71" i="8"/>
  <c r="H72" i="8"/>
  <c r="H73" i="8"/>
  <c r="H74" i="8"/>
  <c r="H75" i="8"/>
  <c r="H76" i="8"/>
  <c r="H77" i="8"/>
  <c r="H78" i="8"/>
  <c r="H79" i="8"/>
  <c r="H80" i="8"/>
  <c r="H68" i="8"/>
  <c r="E69" i="8"/>
  <c r="E70" i="8"/>
  <c r="E71" i="8"/>
  <c r="E72" i="8"/>
  <c r="E73" i="8"/>
  <c r="E74" i="8"/>
  <c r="E75" i="8"/>
  <c r="E76" i="8"/>
  <c r="E77" i="8"/>
  <c r="E78" i="8"/>
  <c r="E79" i="8"/>
  <c r="E80" i="8"/>
  <c r="E68" i="8"/>
  <c r="B81" i="8"/>
  <c r="G89" i="8" s="1"/>
  <c r="K39" i="8"/>
  <c r="K40" i="8"/>
  <c r="K41" i="8"/>
  <c r="K42" i="8"/>
  <c r="K43" i="8"/>
  <c r="K44" i="8"/>
  <c r="K45" i="8"/>
  <c r="K46" i="8"/>
  <c r="K47" i="8"/>
  <c r="K48" i="8"/>
  <c r="K49" i="8"/>
  <c r="K50" i="8"/>
  <c r="K38" i="8"/>
  <c r="H39" i="8"/>
  <c r="H40" i="8"/>
  <c r="H41" i="8"/>
  <c r="H42" i="8"/>
  <c r="H43" i="8"/>
  <c r="H44" i="8"/>
  <c r="H45" i="8"/>
  <c r="H46" i="8"/>
  <c r="H47" i="8"/>
  <c r="H48" i="8"/>
  <c r="H49" i="8"/>
  <c r="H50" i="8"/>
  <c r="H38" i="8"/>
  <c r="E39" i="8"/>
  <c r="E40" i="8"/>
  <c r="E41" i="8"/>
  <c r="E42" i="8"/>
  <c r="E43" i="8"/>
  <c r="E44" i="8"/>
  <c r="E45" i="8"/>
  <c r="E46" i="8"/>
  <c r="E47" i="8"/>
  <c r="E48" i="8"/>
  <c r="E49" i="8"/>
  <c r="E50" i="8"/>
  <c r="E38" i="8"/>
  <c r="B51" i="8"/>
  <c r="D58" i="8" s="1"/>
  <c r="T5" i="8"/>
  <c r="T6" i="8"/>
  <c r="T7" i="8"/>
  <c r="T8" i="8"/>
  <c r="T9" i="8"/>
  <c r="T10" i="8"/>
  <c r="T11" i="8"/>
  <c r="T12" i="8"/>
  <c r="T13" i="8"/>
  <c r="T14" i="8"/>
  <c r="T15" i="8"/>
  <c r="T16" i="8"/>
  <c r="T4" i="8"/>
  <c r="Q5" i="8"/>
  <c r="Q6" i="8"/>
  <c r="Q7" i="8"/>
  <c r="Q8" i="8"/>
  <c r="Q9" i="8"/>
  <c r="Q10" i="8"/>
  <c r="Q11" i="8"/>
  <c r="Q12" i="8"/>
  <c r="Q13" i="8"/>
  <c r="Q14" i="8"/>
  <c r="Q15" i="8"/>
  <c r="Q16" i="8"/>
  <c r="Q4" i="8"/>
  <c r="N5" i="8"/>
  <c r="N6" i="8"/>
  <c r="N7" i="8"/>
  <c r="N8" i="8"/>
  <c r="N9" i="8"/>
  <c r="N10" i="8"/>
  <c r="N11" i="8"/>
  <c r="N12" i="8"/>
  <c r="N13" i="8"/>
  <c r="N14" i="8"/>
  <c r="N15" i="8"/>
  <c r="N16" i="8"/>
  <c r="N4" i="8"/>
  <c r="K5" i="8"/>
  <c r="K6" i="8"/>
  <c r="K7" i="8"/>
  <c r="K8" i="8"/>
  <c r="K9" i="8"/>
  <c r="K10" i="8"/>
  <c r="K11" i="8"/>
  <c r="K12" i="8"/>
  <c r="K13" i="8"/>
  <c r="K14" i="8"/>
  <c r="K15" i="8"/>
  <c r="K16" i="8"/>
  <c r="K4" i="8"/>
  <c r="H5" i="8"/>
  <c r="H6" i="8"/>
  <c r="H7" i="8"/>
  <c r="H8" i="8"/>
  <c r="H9" i="8"/>
  <c r="H10" i="8"/>
  <c r="H11" i="8"/>
  <c r="H12" i="8"/>
  <c r="H13" i="8"/>
  <c r="H14" i="8"/>
  <c r="H15" i="8"/>
  <c r="H16" i="8"/>
  <c r="H4" i="8"/>
  <c r="E5" i="8"/>
  <c r="E6" i="8"/>
  <c r="E7" i="8"/>
  <c r="E8" i="8"/>
  <c r="E9" i="8"/>
  <c r="E10" i="8"/>
  <c r="E11" i="8"/>
  <c r="E12" i="8"/>
  <c r="E13" i="8"/>
  <c r="E14" i="8"/>
  <c r="E15" i="8"/>
  <c r="E16" i="8"/>
  <c r="E4" i="8"/>
  <c r="E5" i="2"/>
  <c r="B17" i="8"/>
  <c r="F24" i="8" s="1"/>
  <c r="G24" i="4"/>
  <c r="G25" i="4"/>
  <c r="G26" i="4"/>
  <c r="G27" i="4"/>
  <c r="G28" i="4"/>
  <c r="G29" i="4"/>
  <c r="G30" i="4"/>
  <c r="G31" i="4"/>
  <c r="G32" i="4"/>
  <c r="G33" i="4"/>
  <c r="G34" i="4"/>
  <c r="G23" i="4"/>
  <c r="K64" i="7" l="1"/>
  <c r="D92" i="4"/>
  <c r="H121" i="8"/>
  <c r="F121" i="8"/>
  <c r="D121" i="8"/>
  <c r="D60" i="4"/>
  <c r="I89" i="8"/>
  <c r="E89" i="8"/>
  <c r="M89" i="8"/>
  <c r="C89" i="8"/>
  <c r="K89" i="8"/>
  <c r="F58" i="8"/>
  <c r="B58" i="8"/>
  <c r="L24" i="8"/>
  <c r="D24" i="8"/>
  <c r="B24" i="8"/>
  <c r="J24" i="8"/>
  <c r="H24" i="8"/>
  <c r="B268" i="3"/>
  <c r="E273" i="3"/>
  <c r="D273" i="3"/>
  <c r="C273" i="3"/>
  <c r="B273" i="3"/>
  <c r="B274" i="3" s="1"/>
  <c r="N256" i="3"/>
  <c r="N257" i="3"/>
  <c r="N258" i="3"/>
  <c r="N259" i="3"/>
  <c r="N260" i="3"/>
  <c r="N261" i="3"/>
  <c r="N262" i="3"/>
  <c r="N263" i="3"/>
  <c r="N264" i="3"/>
  <c r="N265" i="3"/>
  <c r="N266" i="3"/>
  <c r="N267" i="3"/>
  <c r="N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55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193" i="3"/>
  <c r="B206" i="3"/>
  <c r="G206" i="3"/>
  <c r="C213" i="3" s="1"/>
  <c r="C206" i="3"/>
  <c r="B213" i="3" s="1"/>
  <c r="B94" i="3"/>
  <c r="F99" i="3"/>
  <c r="E99" i="3"/>
  <c r="D99" i="3"/>
  <c r="C99" i="3"/>
  <c r="B99" i="3"/>
  <c r="Q82" i="3"/>
  <c r="Q83" i="3"/>
  <c r="Q84" i="3"/>
  <c r="Q85" i="3"/>
  <c r="Q86" i="3"/>
  <c r="Q87" i="3"/>
  <c r="Q88" i="3"/>
  <c r="Q89" i="3"/>
  <c r="Q90" i="3"/>
  <c r="Q91" i="3"/>
  <c r="Q92" i="3"/>
  <c r="Q93" i="3"/>
  <c r="Q81" i="3"/>
  <c r="N82" i="3"/>
  <c r="N83" i="3"/>
  <c r="N84" i="3"/>
  <c r="N85" i="3"/>
  <c r="N86" i="3"/>
  <c r="N87" i="3"/>
  <c r="N88" i="3"/>
  <c r="N89" i="3"/>
  <c r="N90" i="3"/>
  <c r="N91" i="3"/>
  <c r="N92" i="3"/>
  <c r="N93" i="3"/>
  <c r="N81" i="3"/>
  <c r="K82" i="3"/>
  <c r="K83" i="3"/>
  <c r="K84" i="3"/>
  <c r="K85" i="3"/>
  <c r="K86" i="3"/>
  <c r="K87" i="3"/>
  <c r="K88" i="3"/>
  <c r="K89" i="3"/>
  <c r="K90" i="3"/>
  <c r="K91" i="3"/>
  <c r="K92" i="3"/>
  <c r="K93" i="3"/>
  <c r="K81" i="3"/>
  <c r="H82" i="3"/>
  <c r="H83" i="3"/>
  <c r="H84" i="3"/>
  <c r="H85" i="3"/>
  <c r="H86" i="3"/>
  <c r="H87" i="3"/>
  <c r="H88" i="3"/>
  <c r="H89" i="3"/>
  <c r="H90" i="3"/>
  <c r="H91" i="3"/>
  <c r="H92" i="3"/>
  <c r="H93" i="3"/>
  <c r="H81" i="3"/>
  <c r="E82" i="3"/>
  <c r="E83" i="3"/>
  <c r="E84" i="3"/>
  <c r="E85" i="3"/>
  <c r="E86" i="3"/>
  <c r="E87" i="3"/>
  <c r="E88" i="3"/>
  <c r="E89" i="3"/>
  <c r="E90" i="3"/>
  <c r="E91" i="3"/>
  <c r="E92" i="3"/>
  <c r="E93" i="3"/>
  <c r="E81" i="3"/>
  <c r="V399" i="3"/>
  <c r="V398" i="3"/>
  <c r="AD399" i="3"/>
  <c r="AD398" i="3"/>
  <c r="N399" i="3"/>
  <c r="N398" i="3"/>
  <c r="F399" i="3"/>
  <c r="F398" i="3"/>
  <c r="Q363" i="3"/>
  <c r="R363" i="3"/>
  <c r="Q364" i="3"/>
  <c r="R364" i="3"/>
  <c r="Q365" i="3"/>
  <c r="R365" i="3"/>
  <c r="Q366" i="3"/>
  <c r="R366" i="3"/>
  <c r="Q367" i="3"/>
  <c r="R367" i="3"/>
  <c r="Q368" i="3"/>
  <c r="R368" i="3"/>
  <c r="Q369" i="3"/>
  <c r="R369" i="3"/>
  <c r="Q370" i="3"/>
  <c r="R370" i="3"/>
  <c r="Q371" i="3"/>
  <c r="R371" i="3"/>
  <c r="Q372" i="3"/>
  <c r="R372" i="3"/>
  <c r="Q373" i="3"/>
  <c r="R373" i="3"/>
  <c r="Q374" i="3"/>
  <c r="R374" i="3"/>
  <c r="R362" i="3"/>
  <c r="Q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N362" i="3"/>
  <c r="M362" i="3"/>
  <c r="I363" i="3"/>
  <c r="J363" i="3"/>
  <c r="I364" i="3"/>
  <c r="J364" i="3"/>
  <c r="I365" i="3"/>
  <c r="J365" i="3"/>
  <c r="I366" i="3"/>
  <c r="J366" i="3"/>
  <c r="I367" i="3"/>
  <c r="J367" i="3"/>
  <c r="I368" i="3"/>
  <c r="J368" i="3"/>
  <c r="I369" i="3"/>
  <c r="J369" i="3"/>
  <c r="I370" i="3"/>
  <c r="J370" i="3"/>
  <c r="I371" i="3"/>
  <c r="J371" i="3"/>
  <c r="I372" i="3"/>
  <c r="J372" i="3"/>
  <c r="I373" i="3"/>
  <c r="J373" i="3"/>
  <c r="I374" i="3"/>
  <c r="J374" i="3"/>
  <c r="J362" i="3"/>
  <c r="I362" i="3"/>
  <c r="E363" i="3"/>
  <c r="F363" i="3"/>
  <c r="E364" i="3"/>
  <c r="F364" i="3"/>
  <c r="E365" i="3"/>
  <c r="F365" i="3"/>
  <c r="E366" i="3"/>
  <c r="F366" i="3"/>
  <c r="E367" i="3"/>
  <c r="F367" i="3"/>
  <c r="E368" i="3"/>
  <c r="F368" i="3"/>
  <c r="E369" i="3"/>
  <c r="F369" i="3"/>
  <c r="E370" i="3"/>
  <c r="F370" i="3"/>
  <c r="E371" i="3"/>
  <c r="F371" i="3"/>
  <c r="E372" i="3"/>
  <c r="F372" i="3"/>
  <c r="E373" i="3"/>
  <c r="F373" i="3"/>
  <c r="E374" i="3"/>
  <c r="F374" i="3"/>
  <c r="E362" i="3"/>
  <c r="F362" i="3"/>
  <c r="B375" i="3"/>
  <c r="U398" i="3" s="1"/>
  <c r="AC6" i="3"/>
  <c r="AC7" i="3"/>
  <c r="AC8" i="3"/>
  <c r="AC9" i="3"/>
  <c r="AC10" i="3"/>
  <c r="AC11" i="3"/>
  <c r="AC12" i="3"/>
  <c r="AC13" i="3"/>
  <c r="AC14" i="3"/>
  <c r="AC15" i="3"/>
  <c r="AC16" i="3"/>
  <c r="AC17" i="3"/>
  <c r="AC5" i="3"/>
  <c r="Z6" i="3"/>
  <c r="Z7" i="3"/>
  <c r="Z8" i="3"/>
  <c r="Z9" i="3"/>
  <c r="Z10" i="3"/>
  <c r="Z11" i="3"/>
  <c r="Z12" i="3"/>
  <c r="Z13" i="3"/>
  <c r="Z14" i="3"/>
  <c r="Z15" i="3"/>
  <c r="Z16" i="3"/>
  <c r="Z17" i="3"/>
  <c r="Z5" i="3"/>
  <c r="W6" i="3"/>
  <c r="W7" i="3"/>
  <c r="W8" i="3"/>
  <c r="W9" i="3"/>
  <c r="W10" i="3"/>
  <c r="W11" i="3"/>
  <c r="W12" i="3"/>
  <c r="W13" i="3"/>
  <c r="W14" i="3"/>
  <c r="W15" i="3"/>
  <c r="W16" i="3"/>
  <c r="W17" i="3"/>
  <c r="W5" i="3"/>
  <c r="T6" i="3"/>
  <c r="T7" i="3"/>
  <c r="T8" i="3"/>
  <c r="T9" i="3"/>
  <c r="T10" i="3"/>
  <c r="T11" i="3"/>
  <c r="T12" i="3"/>
  <c r="T13" i="3"/>
  <c r="T14" i="3"/>
  <c r="T15" i="3"/>
  <c r="T16" i="3"/>
  <c r="T17" i="3"/>
  <c r="T5" i="3"/>
  <c r="Q6" i="3"/>
  <c r="Q7" i="3"/>
  <c r="Q8" i="3"/>
  <c r="Q9" i="3"/>
  <c r="Q10" i="3"/>
  <c r="Q11" i="3"/>
  <c r="Q12" i="3"/>
  <c r="Q13" i="3"/>
  <c r="Q14" i="3"/>
  <c r="Q15" i="3"/>
  <c r="Q16" i="3"/>
  <c r="Q17" i="3"/>
  <c r="Q5" i="3"/>
  <c r="N6" i="3"/>
  <c r="N7" i="3"/>
  <c r="N8" i="3"/>
  <c r="N9" i="3"/>
  <c r="N10" i="3"/>
  <c r="N11" i="3"/>
  <c r="N12" i="3"/>
  <c r="N13" i="3"/>
  <c r="N14" i="3"/>
  <c r="N15" i="3"/>
  <c r="N16" i="3"/>
  <c r="N17" i="3"/>
  <c r="N5" i="3"/>
  <c r="K6" i="3"/>
  <c r="K7" i="3"/>
  <c r="K8" i="3"/>
  <c r="K9" i="3"/>
  <c r="K10" i="3"/>
  <c r="K11" i="3"/>
  <c r="K12" i="3"/>
  <c r="K13" i="3"/>
  <c r="K14" i="3"/>
  <c r="K15" i="3"/>
  <c r="K16" i="3"/>
  <c r="K17" i="3"/>
  <c r="K5" i="3"/>
  <c r="H6" i="3"/>
  <c r="H7" i="3"/>
  <c r="H8" i="3"/>
  <c r="H9" i="3"/>
  <c r="H10" i="3"/>
  <c r="H11" i="3"/>
  <c r="H12" i="3"/>
  <c r="H13" i="3"/>
  <c r="H14" i="3"/>
  <c r="H15" i="3"/>
  <c r="H16" i="3"/>
  <c r="H17" i="3"/>
  <c r="H5" i="3"/>
  <c r="E5" i="3"/>
  <c r="E17" i="3"/>
  <c r="E16" i="3"/>
  <c r="E15" i="3"/>
  <c r="E14" i="3"/>
  <c r="E13" i="3"/>
  <c r="E12" i="3"/>
  <c r="E11" i="3"/>
  <c r="E10" i="3"/>
  <c r="E9" i="3"/>
  <c r="E8" i="3"/>
  <c r="E7" i="3"/>
  <c r="E6" i="3"/>
  <c r="AB18" i="3"/>
  <c r="Y18" i="3"/>
  <c r="V18" i="3"/>
  <c r="S18" i="3"/>
  <c r="P18" i="3"/>
  <c r="M18" i="3"/>
  <c r="J18" i="3"/>
  <c r="G18" i="3"/>
  <c r="D18" i="3"/>
  <c r="B18" i="3"/>
  <c r="P50" i="2"/>
  <c r="F55" i="2" s="1"/>
  <c r="M50" i="2"/>
  <c r="E55" i="2" s="1"/>
  <c r="J50" i="2"/>
  <c r="D55" i="2" s="1"/>
  <c r="G50" i="2"/>
  <c r="C55" i="2" s="1"/>
  <c r="D50" i="2"/>
  <c r="B55" i="2" s="1"/>
  <c r="Q38" i="2"/>
  <c r="Q39" i="2"/>
  <c r="Q40" i="2"/>
  <c r="Q41" i="2"/>
  <c r="Q42" i="2"/>
  <c r="Q43" i="2"/>
  <c r="Q44" i="2"/>
  <c r="Q45" i="2"/>
  <c r="Q46" i="2"/>
  <c r="Q47" i="2"/>
  <c r="Q48" i="2"/>
  <c r="Q49" i="2"/>
  <c r="Q37" i="2"/>
  <c r="N38" i="2"/>
  <c r="N39" i="2"/>
  <c r="N40" i="2"/>
  <c r="N41" i="2"/>
  <c r="N42" i="2"/>
  <c r="N43" i="2"/>
  <c r="N44" i="2"/>
  <c r="N45" i="2"/>
  <c r="N46" i="2"/>
  <c r="N47" i="2"/>
  <c r="N48" i="2"/>
  <c r="N49" i="2"/>
  <c r="N37" i="2"/>
  <c r="K38" i="2"/>
  <c r="K39" i="2"/>
  <c r="K40" i="2"/>
  <c r="K41" i="2"/>
  <c r="K42" i="2"/>
  <c r="K43" i="2"/>
  <c r="K44" i="2"/>
  <c r="K45" i="2"/>
  <c r="K46" i="2"/>
  <c r="K47" i="2"/>
  <c r="K48" i="2"/>
  <c r="K49" i="2"/>
  <c r="K37" i="2"/>
  <c r="H38" i="2"/>
  <c r="H39" i="2"/>
  <c r="H40" i="2"/>
  <c r="H41" i="2"/>
  <c r="H42" i="2"/>
  <c r="H43" i="2"/>
  <c r="H44" i="2"/>
  <c r="H45" i="2"/>
  <c r="H46" i="2"/>
  <c r="H47" i="2"/>
  <c r="H48" i="2"/>
  <c r="H49" i="2"/>
  <c r="H37" i="2"/>
  <c r="E38" i="2"/>
  <c r="E39" i="2"/>
  <c r="E40" i="2"/>
  <c r="E41" i="2"/>
  <c r="E42" i="2"/>
  <c r="E43" i="2"/>
  <c r="E44" i="2"/>
  <c r="E45" i="2"/>
  <c r="E46" i="2"/>
  <c r="E47" i="2"/>
  <c r="E48" i="2"/>
  <c r="E49" i="2"/>
  <c r="E37" i="2"/>
  <c r="B50" i="2"/>
  <c r="V18" i="2"/>
  <c r="H23" i="2" s="1"/>
  <c r="S18" i="2"/>
  <c r="G23" i="2" s="1"/>
  <c r="P18" i="2"/>
  <c r="F23" i="2" s="1"/>
  <c r="M18" i="2"/>
  <c r="E23" i="2" s="1"/>
  <c r="J18" i="2"/>
  <c r="D23" i="2" s="1"/>
  <c r="G18" i="2"/>
  <c r="C23" i="2" s="1"/>
  <c r="D18" i="2"/>
  <c r="B23" i="2" s="1"/>
  <c r="W6" i="2"/>
  <c r="W7" i="2"/>
  <c r="W8" i="2"/>
  <c r="W9" i="2"/>
  <c r="W10" i="2"/>
  <c r="W11" i="2"/>
  <c r="W12" i="2"/>
  <c r="W13" i="2"/>
  <c r="W14" i="2"/>
  <c r="W15" i="2"/>
  <c r="W16" i="2"/>
  <c r="W17" i="2"/>
  <c r="W5" i="2"/>
  <c r="T6" i="2"/>
  <c r="T7" i="2"/>
  <c r="T8" i="2"/>
  <c r="T9" i="2"/>
  <c r="T10" i="2"/>
  <c r="T11" i="2"/>
  <c r="T12" i="2"/>
  <c r="T13" i="2"/>
  <c r="T14" i="2"/>
  <c r="T15" i="2"/>
  <c r="T16" i="2"/>
  <c r="T17" i="2"/>
  <c r="T5" i="2"/>
  <c r="Q6" i="2"/>
  <c r="Q7" i="2"/>
  <c r="Q8" i="2"/>
  <c r="Q9" i="2"/>
  <c r="Q10" i="2"/>
  <c r="Q11" i="2"/>
  <c r="Q12" i="2"/>
  <c r="Q13" i="2"/>
  <c r="Q14" i="2"/>
  <c r="Q15" i="2"/>
  <c r="Q16" i="2"/>
  <c r="Q17" i="2"/>
  <c r="Q5" i="2"/>
  <c r="N6" i="2"/>
  <c r="N7" i="2"/>
  <c r="N8" i="2"/>
  <c r="N9" i="2"/>
  <c r="N10" i="2"/>
  <c r="N11" i="2"/>
  <c r="N12" i="2"/>
  <c r="N13" i="2"/>
  <c r="N14" i="2"/>
  <c r="N15" i="2"/>
  <c r="N16" i="2"/>
  <c r="N17" i="2"/>
  <c r="N5" i="2"/>
  <c r="K6" i="2"/>
  <c r="K7" i="2"/>
  <c r="K8" i="2"/>
  <c r="K9" i="2"/>
  <c r="K10" i="2"/>
  <c r="K11" i="2"/>
  <c r="K12" i="2"/>
  <c r="K13" i="2"/>
  <c r="K14" i="2"/>
  <c r="K15" i="2"/>
  <c r="K16" i="2"/>
  <c r="K17" i="2"/>
  <c r="K5" i="2"/>
  <c r="H6" i="2"/>
  <c r="H7" i="2"/>
  <c r="H8" i="2"/>
  <c r="H9" i="2"/>
  <c r="H10" i="2"/>
  <c r="H11" i="2"/>
  <c r="H12" i="2"/>
  <c r="H13" i="2"/>
  <c r="H14" i="2"/>
  <c r="H15" i="2"/>
  <c r="H16" i="2"/>
  <c r="H17" i="2"/>
  <c r="H5" i="2"/>
  <c r="E6" i="2"/>
  <c r="E7" i="2"/>
  <c r="E8" i="2"/>
  <c r="E9" i="2"/>
  <c r="E10" i="2"/>
  <c r="E11" i="2"/>
  <c r="E12" i="2"/>
  <c r="E13" i="2"/>
  <c r="E14" i="2"/>
  <c r="E15" i="2"/>
  <c r="E16" i="2"/>
  <c r="E17" i="2"/>
  <c r="B18" i="2"/>
  <c r="B24" i="2" s="1"/>
  <c r="F56" i="2" l="1"/>
  <c r="C274" i="3"/>
  <c r="E274" i="3"/>
  <c r="D274" i="3"/>
  <c r="F26" i="3"/>
  <c r="F26" i="4"/>
  <c r="F30" i="4"/>
  <c r="F34" i="4"/>
  <c r="F29" i="4"/>
  <c r="F32" i="4"/>
  <c r="F25" i="4"/>
  <c r="F24" i="4"/>
  <c r="F27" i="4"/>
  <c r="F31" i="4"/>
  <c r="F23" i="4"/>
  <c r="F33" i="4"/>
  <c r="F28" i="4"/>
  <c r="F100" i="3"/>
  <c r="C214" i="3"/>
  <c r="B214" i="3"/>
  <c r="C100" i="3"/>
  <c r="E100" i="3"/>
  <c r="B100" i="3"/>
  <c r="D100" i="3"/>
  <c r="AC398" i="3"/>
  <c r="M399" i="3"/>
  <c r="E398" i="3"/>
  <c r="M398" i="3"/>
  <c r="AC399" i="3"/>
  <c r="E399" i="3"/>
  <c r="U399" i="3"/>
  <c r="U400" i="3" s="1"/>
  <c r="B26" i="3"/>
  <c r="G26" i="3"/>
  <c r="C26" i="3"/>
  <c r="H26" i="3"/>
  <c r="D26" i="3"/>
  <c r="I26" i="3"/>
  <c r="E26" i="3"/>
  <c r="J26" i="3"/>
  <c r="B56" i="2"/>
  <c r="C56" i="2"/>
  <c r="D56" i="2"/>
  <c r="E56" i="2"/>
  <c r="E24" i="2"/>
  <c r="F24" i="2"/>
  <c r="G24" i="2"/>
  <c r="C24" i="2"/>
  <c r="H24" i="2"/>
  <c r="D24" i="2"/>
  <c r="E400" i="3" l="1"/>
  <c r="M400" i="3"/>
  <c r="AC400" i="3"/>
</calcChain>
</file>

<file path=xl/sharedStrings.xml><?xml version="1.0" encoding="utf-8"?>
<sst xmlns="http://schemas.openxmlformats.org/spreadsheetml/2006/main" count="3178" uniqueCount="349">
  <si>
    <t>Datos de la ubicación de la vivienda</t>
  </si>
  <si>
    <t>Cabecera</t>
  </si>
  <si>
    <t>Vereda</t>
  </si>
  <si>
    <t>% de la fila</t>
  </si>
  <si>
    <t>Subregión</t>
  </si>
  <si>
    <t>Pie de monte</t>
  </si>
  <si>
    <t>occidente</t>
  </si>
  <si>
    <t>Pacifico sur</t>
  </si>
  <si>
    <t>Ex Provincia</t>
  </si>
  <si>
    <t>Cordillera</t>
  </si>
  <si>
    <t>Centro</t>
  </si>
  <si>
    <t>Sanquianga</t>
  </si>
  <si>
    <t>Saban</t>
  </si>
  <si>
    <t>Rio Mayo</t>
  </si>
  <si>
    <t>Telembi</t>
  </si>
  <si>
    <t>Abades</t>
  </si>
  <si>
    <t>Juanambu</t>
  </si>
  <si>
    <t>Guambuyaco</t>
  </si>
  <si>
    <t>% del N de la tabla</t>
  </si>
  <si>
    <t>Viviendas reales</t>
  </si>
  <si>
    <t>Sabana</t>
  </si>
  <si>
    <t>Tipo de vivienda</t>
  </si>
  <si>
    <t>casa</t>
  </si>
  <si>
    <t>Apartamento</t>
  </si>
  <si>
    <t>Otro</t>
  </si>
  <si>
    <t>DEPARTAMENTO</t>
  </si>
  <si>
    <t>El uso de la vivienda es exclusivamente</t>
  </si>
  <si>
    <t>Otra</t>
  </si>
  <si>
    <t>Residencial</t>
  </si>
  <si>
    <t>Cuál es el material predominante de las paredes exteriores?</t>
  </si>
  <si>
    <t>Bloque, ladrillo, etc</t>
  </si>
  <si>
    <t>Tapia pisada, etc</t>
  </si>
  <si>
    <t>Madera burda, etc</t>
  </si>
  <si>
    <t>Material prefabricado</t>
  </si>
  <si>
    <t>Guadua, esterilla, etc</t>
  </si>
  <si>
    <t>Zinc, tela, etc</t>
  </si>
  <si>
    <t>Sin paredes</t>
  </si>
  <si>
    <t>Total Viviendas</t>
  </si>
  <si>
    <t>SUBREGIÓN</t>
  </si>
  <si>
    <t>Total</t>
  </si>
  <si>
    <t>Número de viviendas</t>
  </si>
  <si>
    <t>Cuál es el material predominante de los pisos?</t>
  </si>
  <si>
    <t>Baldosa, etc</t>
  </si>
  <si>
    <t>Cemento</t>
  </si>
  <si>
    <t>Tierra, arena</t>
  </si>
  <si>
    <t>Total viviendas</t>
  </si>
  <si>
    <t>Tierra, Arena</t>
  </si>
  <si>
    <t>De dónde proviene generalmente el agua para consumo humano?</t>
  </si>
  <si>
    <t>Acto mpal</t>
  </si>
  <si>
    <t>Acto veredal</t>
  </si>
  <si>
    <t>Pozo con bomba</t>
  </si>
  <si>
    <t>Pozo sin bomba, etc</t>
  </si>
  <si>
    <t>Rio, quebrada</t>
  </si>
  <si>
    <t>agua lluvia</t>
  </si>
  <si>
    <t>agua embotellada, etc</t>
  </si>
  <si>
    <t>pila pública</t>
  </si>
  <si>
    <t>Carrotanque, etc</t>
  </si>
  <si>
    <t>La vivienda Cuenta con teléfono fijo con línea</t>
  </si>
  <si>
    <t>La vivienda cuenta con teléfono celular</t>
  </si>
  <si>
    <t>La vivienda cuenta con internet</t>
  </si>
  <si>
    <t>La vivienda cuenta con equipo de radio para comunicaciones</t>
  </si>
  <si>
    <t>Si</t>
  </si>
  <si>
    <t>No</t>
  </si>
  <si>
    <t>Porcentaje</t>
  </si>
  <si>
    <t>Porcentaje válido</t>
  </si>
  <si>
    <t>Porcentaje acumulado</t>
  </si>
  <si>
    <t>Válidos</t>
  </si>
  <si>
    <t>Número de viviendas que si cuentan con el SS</t>
  </si>
  <si>
    <t>Número de viviendas que no cuentan con el SS</t>
  </si>
  <si>
    <t>La vivienda utiliza servicio de energía eléctrica?</t>
  </si>
  <si>
    <t>No utiliza EE</t>
  </si>
  <si>
    <t>Si red pública</t>
  </si>
  <si>
    <t>Si planta mpal</t>
  </si>
  <si>
    <t>Si planta propia</t>
  </si>
  <si>
    <t>Si planta compartida</t>
  </si>
  <si>
    <t>Sí, conectado a red pública</t>
  </si>
  <si>
    <t>Sí, a través de planta municipal</t>
  </si>
  <si>
    <t>Sí, a través de planta propia</t>
  </si>
  <si>
    <t>Sí, a través de planta compartida</t>
  </si>
  <si>
    <t>La vivienda cuenta con alcantarillado</t>
  </si>
  <si>
    <t>Material predominante de las paredes</t>
  </si>
  <si>
    <t>Uso del servicio de energía eléctrica</t>
  </si>
  <si>
    <t>El servicio sanitario es</t>
  </si>
  <si>
    <t>Inodoro con pozo</t>
  </si>
  <si>
    <t>Inodoro sin conex</t>
  </si>
  <si>
    <t>No tiene Ss</t>
  </si>
  <si>
    <t xml:space="preserve">Número de viviendas </t>
  </si>
  <si>
    <t>Inodoro conectado a alcantarillado</t>
  </si>
  <si>
    <t>Inodoo conectado a pozo séptico</t>
  </si>
  <si>
    <t>Indoro sin conexión, letrina o bajamar</t>
  </si>
  <si>
    <t>No tiene servicio de sanitario</t>
  </si>
  <si>
    <t>Tipo de sanitario</t>
  </si>
  <si>
    <t>Ingreso mensuales</t>
  </si>
  <si>
    <t>Hasta 100000</t>
  </si>
  <si>
    <t>Entre 100001 y 150000</t>
  </si>
  <si>
    <t>Entre 150001 y 200000</t>
  </si>
  <si>
    <t>Entre 200001 y 250000</t>
  </si>
  <si>
    <t>Entre 250001 y 500000</t>
  </si>
  <si>
    <t>Entre 500001 y 750000</t>
  </si>
  <si>
    <t>Entre 750001 y 1000000</t>
  </si>
  <si>
    <t>Entre 1000001 y 1500000</t>
  </si>
  <si>
    <t>Entre 1500001 y 2000000</t>
  </si>
  <si>
    <t>Entre 2000001 y 3000000</t>
  </si>
  <si>
    <t>Entre 3000001 y 5000000</t>
  </si>
  <si>
    <t>Mas de 5000000</t>
  </si>
  <si>
    <t>Resumen del procesamiento de los casos</t>
  </si>
  <si>
    <t>Casos</t>
  </si>
  <si>
    <t>Perdidos</t>
  </si>
  <si>
    <t>N</t>
  </si>
  <si>
    <t>Subregión  * Televisores CRT</t>
  </si>
  <si>
    <t>Subregión  * Televisores LCD</t>
  </si>
  <si>
    <t>Subregión  * Televisores PLASMA</t>
  </si>
  <si>
    <t>Subregión  * Televisores LED</t>
  </si>
  <si>
    <t>Subregión  * Olla arrocera</t>
  </si>
  <si>
    <t>Subregión  * Licuadora</t>
  </si>
  <si>
    <t>Subregión  * Sanduchera</t>
  </si>
  <si>
    <t>Subregión  * Cafetera</t>
  </si>
  <si>
    <t>Subregión  * Plancha</t>
  </si>
  <si>
    <t>Subregión  * Lavadora</t>
  </si>
  <si>
    <t>Subregión  * Secadora</t>
  </si>
  <si>
    <t>Subregión  * Brilladora</t>
  </si>
  <si>
    <t>Subregión  * Radio</t>
  </si>
  <si>
    <t>Subregión  * Equipo de sonido</t>
  </si>
  <si>
    <t>Subregión  * Teatro en casa</t>
  </si>
  <si>
    <t>Subregión  * Blue Ray</t>
  </si>
  <si>
    <t>Subregión  * Secador de cabello</t>
  </si>
  <si>
    <t>Subregión  * Computador</t>
  </si>
  <si>
    <t>Subregión  * Otros 1</t>
  </si>
  <si>
    <t>Subregión  * Otros 2</t>
  </si>
  <si>
    <t>a. El número de casos válidos es diferente del recuento total de la tabla de contingencia porque se han redondeado las frecuencias de casilla.</t>
  </si>
  <si>
    <t>Usa aire acondicionado o ventilador?</t>
  </si>
  <si>
    <t>Usa algún sistema para agua caliente o calefacción</t>
  </si>
  <si>
    <t>Recuento</t>
  </si>
  <si>
    <t>Nevera</t>
  </si>
  <si>
    <t>Ubicación de la vivienda en el departamento</t>
  </si>
  <si>
    <t>propia pagada</t>
  </si>
  <si>
    <t>propia en pago</t>
  </si>
  <si>
    <t>arriendo o subarriendo</t>
  </si>
  <si>
    <t>usufructo</t>
  </si>
  <si>
    <t>anticres</t>
  </si>
  <si>
    <t>compartida</t>
  </si>
  <si>
    <t>Participación en la propiedad de la vivienda en el departamento de Narriño</t>
  </si>
  <si>
    <t>Participación en la propiedad de la vivienda por subregión</t>
  </si>
  <si>
    <t>Residencia</t>
  </si>
  <si>
    <t>Res comercial</t>
  </si>
  <si>
    <t>Res cultivos</t>
  </si>
  <si>
    <t>otra</t>
  </si>
  <si>
    <t>Participación uso de la vivienda en el departamento de Nariño</t>
  </si>
  <si>
    <t>Residencial / comercial</t>
  </si>
  <si>
    <t>Residencial /  cultivos</t>
  </si>
  <si>
    <t>Participación en el nivel de ingresos mensuales en el sector residencial del departamento de Nariño (Zona Rural)</t>
  </si>
  <si>
    <t>Vivienda inadecuada</t>
  </si>
  <si>
    <t>Vivienda adecuada</t>
  </si>
  <si>
    <t>Hacinamiento critico</t>
  </si>
  <si>
    <t>Viviendas sin hacinamiento</t>
  </si>
  <si>
    <t>Viviendas con hacinamiento</t>
  </si>
  <si>
    <t>Condición de las viviendas por subregión</t>
  </si>
  <si>
    <t>Condición de la vivienda en el departamento de Nariño</t>
  </si>
  <si>
    <t>Tiempo recorrido para llevar el agua a su casa (Horas)</t>
  </si>
  <si>
    <t>Media</t>
  </si>
  <si>
    <t>Mínimo</t>
  </si>
  <si>
    <t>Máximo</t>
  </si>
  <si>
    <t>Desviación típica</t>
  </si>
  <si>
    <t>N válido</t>
  </si>
  <si>
    <t>EE</t>
  </si>
  <si>
    <t>Lampara kerosene</t>
  </si>
  <si>
    <t>Lampara gasolina</t>
  </si>
  <si>
    <t>Velas</t>
  </si>
  <si>
    <t>Pilas</t>
  </si>
  <si>
    <t>Uso de energía de acuerdo a la ubicación de la vivienda</t>
  </si>
  <si>
    <t>Fuente de iluminación de acuerdo a la ubicación de la vivienda</t>
  </si>
  <si>
    <t>Cuántas horas al día tiene el servicio?</t>
  </si>
  <si>
    <t>Cuántos días a la semana tiene el servicio de energía eléctrica?</t>
  </si>
  <si>
    <t>Cuanto estaría dispuesto a pagar mensualmente, una vez que cuente con el servicio?</t>
  </si>
  <si>
    <t xml:space="preserve">Valor promedio pagado por el servicio de energía eléctrica en el último mes </t>
  </si>
  <si>
    <t>Inodoro con alcantarillado</t>
  </si>
  <si>
    <t>No tiene Servicio sanitario</t>
  </si>
  <si>
    <t>Uso del servicio de alcantarillado de acuerdo a la ubicación de la vivienda</t>
  </si>
  <si>
    <t>Corregimiento</t>
  </si>
  <si>
    <t>Caserío</t>
  </si>
  <si>
    <t>Inspección</t>
  </si>
  <si>
    <t>Centro poblado</t>
  </si>
  <si>
    <t>% del N de la columna</t>
  </si>
  <si>
    <t>Tipo de sanitario de acuerdo a la ubicación de la vivienda</t>
  </si>
  <si>
    <t>Inodoro sin conexión</t>
  </si>
  <si>
    <t>De qué forma eliminan las basuras?</t>
  </si>
  <si>
    <t>Recolección</t>
  </si>
  <si>
    <t>Entierran</t>
  </si>
  <si>
    <t>Queman</t>
  </si>
  <si>
    <t>Tiran a patio, etc</t>
  </si>
  <si>
    <t>Tiran a rio, etc</t>
  </si>
  <si>
    <t>Forma de eliminación de las basuras en el departamento de Nariño</t>
  </si>
  <si>
    <t>Forma de eliminación de las basuras de acuerdo a  la ubicación de la vivienda</t>
  </si>
  <si>
    <t>Cuál es la fuente de iluminación principal en la vivienda?</t>
  </si>
  <si>
    <t>Lampara gas</t>
  </si>
  <si>
    <t>Cuál es la fuente de iluminación principal en la vivienda en el departamento de Nariño?</t>
  </si>
  <si>
    <t>Fuente principal de iluminación de acuerdo a la ubicación de la vivienda en el departamento de Nariño</t>
  </si>
  <si>
    <t>Factor de ajuste</t>
  </si>
  <si>
    <t>Viviendas</t>
  </si>
  <si>
    <t>Consumo Total subregión</t>
  </si>
  <si>
    <t>Incandescentes</t>
  </si>
  <si>
    <t>Ahorradoras</t>
  </si>
  <si>
    <t>Fluorescentes</t>
  </si>
  <si>
    <t>Consumo promedio por tipo de bombilla de acuerdo a la ubicación de la vivienda</t>
  </si>
  <si>
    <t>Consumo percapita Día</t>
  </si>
  <si>
    <t>Consumo Total departamento</t>
  </si>
  <si>
    <t>Residencial / cultivos</t>
  </si>
  <si>
    <t>Consumo promedio por tipo de bombilla de acuerdo al uso de la vivienda</t>
  </si>
  <si>
    <t>Usa nevera o refrigerador?</t>
  </si>
  <si>
    <t>Número de viviendas que si usan nevera o refrigerador</t>
  </si>
  <si>
    <t>Número de viviendas que no usan nevera o refrigerador</t>
  </si>
  <si>
    <t>Uso de nevera o refrigerador en el departamento de Nariño</t>
  </si>
  <si>
    <t>Uso de nevera o refrigerador de acuerdo a la ubicación de la vivienda</t>
  </si>
  <si>
    <t>Consumo promedio en refrigeración de acuerdo a la ubicación de la vivienda</t>
  </si>
  <si>
    <t>Fuente principal de iluminación de acuerdo a la ubicación de la vivienda</t>
  </si>
  <si>
    <t>Uso de aire acondicionado o ventilador de acuerdo a la ubicación de la vivienda</t>
  </si>
  <si>
    <t>Uso de aire acondicionado o ventilador de acuerdo a la ubicación de la vivienda en el departamento de Nariño</t>
  </si>
  <si>
    <t>Usa aire acondicionado o ventilador en el departamento de Nariño</t>
  </si>
  <si>
    <t>En qué lugar de la vivienda cocinan</t>
  </si>
  <si>
    <t>Aire libre</t>
  </si>
  <si>
    <t>Cuarto cocina</t>
  </si>
  <si>
    <t>Cuarto compartido</t>
  </si>
  <si>
    <t>Ninguna parte</t>
  </si>
  <si>
    <t>Lugar de preparación de los alimentos de acuerdo al uso de la vivienda</t>
  </si>
  <si>
    <t>En general qué combustible usa principalmente para cocinar?</t>
  </si>
  <si>
    <t>Gas propano</t>
  </si>
  <si>
    <t>Carbón</t>
  </si>
  <si>
    <t>Leña comprada</t>
  </si>
  <si>
    <t>Leña autoapropiada</t>
  </si>
  <si>
    <t>Res /comercial</t>
  </si>
  <si>
    <t>Res / cultivos</t>
  </si>
  <si>
    <t>Combustible principal usado para cocinar en el departamento de Nariño</t>
  </si>
  <si>
    <t>Consumo de gas galones Mes</t>
  </si>
  <si>
    <t>Consumo total en Mcal/Mes</t>
  </si>
  <si>
    <t>Consumo gas Galones percapita Día</t>
  </si>
  <si>
    <t>Consumo gas Mcal percapita Día</t>
  </si>
  <si>
    <t>Consumo carbón Kg/Mes</t>
  </si>
  <si>
    <t>Consumo Total subregión Kg /Mes</t>
  </si>
  <si>
    <t>Consumo Total subregión Mcal /Mes</t>
  </si>
  <si>
    <t>Consumo carbón Kg percapita Día</t>
  </si>
  <si>
    <t>Consumo carbón Mcal percapita Día</t>
  </si>
  <si>
    <t>Consumo Total  Kg /Mes</t>
  </si>
  <si>
    <t>Consumo Total Mcal /Mes</t>
  </si>
  <si>
    <t>Utiliza el horno para preparar alimentos?</t>
  </si>
  <si>
    <t>Qué combustible utiliza para el horno?</t>
  </si>
  <si>
    <t>Leña</t>
  </si>
  <si>
    <t>Tipo de combustible utilizado para el horno en el departamento de Nariño</t>
  </si>
  <si>
    <t xml:space="preserve">Consumo de leña </t>
  </si>
  <si>
    <t>Consumo por subregión Kg Mes</t>
  </si>
  <si>
    <t>Consumo por subregión per cápita Kg Día</t>
  </si>
  <si>
    <t>Consumo por subregión Mcal Mes</t>
  </si>
  <si>
    <t>Consumo por subregión per cápita Mcal/Día</t>
  </si>
  <si>
    <t>Ex Provincia de Obando</t>
  </si>
  <si>
    <t>Factor de Ajuste</t>
  </si>
  <si>
    <t>Consumo de leña Kg Mes</t>
  </si>
  <si>
    <t>De dónde extrae la leña para cocinar?</t>
  </si>
  <si>
    <t>Terreno propios</t>
  </si>
  <si>
    <t>Terreno público</t>
  </si>
  <si>
    <t>Terreno de un particular</t>
  </si>
  <si>
    <t>Residuos de aserraderos</t>
  </si>
  <si>
    <t>Lugar de extracción de la lena en el departamento de Nariño</t>
  </si>
  <si>
    <t>Tiempo que recorre para llevar la leña a la casa (Horas)</t>
  </si>
  <si>
    <t>Dónde compra regularmente la leña?</t>
  </si>
  <si>
    <t>Plaza de mdo</t>
  </si>
  <si>
    <t>Asseradero</t>
  </si>
  <si>
    <t>Domicilio</t>
  </si>
  <si>
    <t>Distibuidor o tienda</t>
  </si>
  <si>
    <t>Distribuidor o tienda</t>
  </si>
  <si>
    <t>Qué tipo de estufa de leña tiene?</t>
  </si>
  <si>
    <t>Fogón simple</t>
  </si>
  <si>
    <t>Fogon parrilla</t>
  </si>
  <si>
    <t>Estufa con plancha sin chimenea</t>
  </si>
  <si>
    <t>Fogon con plancha con chimenea</t>
  </si>
  <si>
    <t>Consumo total en iluminación</t>
  </si>
  <si>
    <t>Consumo refrigeración</t>
  </si>
  <si>
    <t>Consumo total en cocción</t>
  </si>
  <si>
    <t>Consumo en cocción</t>
  </si>
  <si>
    <t>Consumo en iluminación</t>
  </si>
  <si>
    <t xml:space="preserve">Consumo aparatos electricos </t>
  </si>
  <si>
    <t xml:space="preserve">Consumo calefacción </t>
  </si>
  <si>
    <t xml:space="preserve">Consumo ambiente </t>
  </si>
  <si>
    <t>Nivel de ingresos</t>
  </si>
  <si>
    <t>TOTAL DEPARTAMENTO</t>
  </si>
  <si>
    <t>Iluminación</t>
  </si>
  <si>
    <t>Refrigeración</t>
  </si>
  <si>
    <t>Ambiente</t>
  </si>
  <si>
    <t>Calentamiento de agua</t>
  </si>
  <si>
    <t>Cocción</t>
  </si>
  <si>
    <t>Aparatos eléctricos</t>
  </si>
  <si>
    <t>Consumo promedio vivienda/Mes</t>
  </si>
  <si>
    <t>Consumo  per cápita/Día</t>
  </si>
  <si>
    <t>Consumo Total Energía Eléctrica Mcal Mes</t>
  </si>
  <si>
    <t>Consumo Total leña  Mcal Mes</t>
  </si>
  <si>
    <t>Consumo Total GLP  Mcal Mes</t>
  </si>
  <si>
    <t>Consumo Total Carbón Mcal Mes</t>
  </si>
  <si>
    <t>Consumo Total  Mcal/ Mes</t>
  </si>
  <si>
    <t>Consumo per cápita Mcal / Día</t>
  </si>
  <si>
    <t>Consumo promedio en lamparas incandescentes kWh mes</t>
  </si>
  <si>
    <t>Consumo promedio en lamparas ahorradores kWh mes</t>
  </si>
  <si>
    <t>Consumo promedio en lamparas fluorescentes kWh mes</t>
  </si>
  <si>
    <t>Consumo promedio de acuerdo al tipo de bombilla en el departamento de Nariño kWh Mes</t>
  </si>
  <si>
    <t>Consumo lamparas incandescentes kWh mes</t>
  </si>
  <si>
    <t>Consumo lamparas ahorradores kWh mes</t>
  </si>
  <si>
    <t>Consumo lamparas fluorescentes kWh mes</t>
  </si>
  <si>
    <t>Consumo refrigeración kWh mes</t>
  </si>
  <si>
    <t>Consumo refrigeración kWh mes departamento de Nariño</t>
  </si>
  <si>
    <t>Consumo ambiente kWh Mes</t>
  </si>
  <si>
    <t>Consumo calefacción kWh mes</t>
  </si>
  <si>
    <t>Consumo calefacción kWh mes en el departamento de Nariño</t>
  </si>
  <si>
    <t>Consumo promedio en calefacción kWh Mes de acuerdo al uso de la vivienda en el departamento de Nariño</t>
  </si>
  <si>
    <t>Consumo estufas electricas kWhMes</t>
  </si>
  <si>
    <t>Consumo hornos kWh mes</t>
  </si>
  <si>
    <t>Consumo aparatos electricos kWh mes</t>
  </si>
  <si>
    <t>Consumo promedio en hornos eléctricos kWh Mes de acuerdo a la ubicación de la vivienda en el departamento de Nariño</t>
  </si>
  <si>
    <t>Consumo de energía eléctrica en el departamento de Nariño kWh Mes</t>
  </si>
  <si>
    <t>Consumo total kWh/Mes</t>
  </si>
  <si>
    <t>Subregión  * Consumo lamparas fluorescentes kWh mes</t>
  </si>
  <si>
    <t>Subregión  * Consumo lamparas incandescentes kWh mes</t>
  </si>
  <si>
    <t>Subregión  * Consumo lamparas ahorradores kWh mes</t>
  </si>
  <si>
    <t>Subregión  * Consumo estufas electricas kWhMes</t>
  </si>
  <si>
    <t>Subregión  * Consumo hornos kWh mes</t>
  </si>
  <si>
    <t>Occidente</t>
  </si>
  <si>
    <t>Centro poblado SC</t>
  </si>
  <si>
    <t>Casa</t>
  </si>
  <si>
    <r>
      <t>198172</t>
    </r>
    <r>
      <rPr>
        <vertAlign val="superscript"/>
        <sz val="10"/>
        <color indexed="8"/>
        <rFont val="Arial"/>
        <family val="2"/>
      </rPr>
      <t>a</t>
    </r>
  </si>
  <si>
    <r>
      <t>1968</t>
    </r>
    <r>
      <rPr>
        <vertAlign val="superscript"/>
        <sz val="10"/>
        <color indexed="8"/>
        <rFont val="Arial"/>
        <family val="2"/>
      </rPr>
      <t>a</t>
    </r>
  </si>
  <si>
    <r>
      <t>13778</t>
    </r>
    <r>
      <rPr>
        <vertAlign val="superscript"/>
        <sz val="10"/>
        <color indexed="8"/>
        <rFont val="Arial"/>
        <family val="2"/>
      </rPr>
      <t>a</t>
    </r>
  </si>
  <si>
    <r>
      <t>7827</t>
    </r>
    <r>
      <rPr>
        <vertAlign val="superscript"/>
        <sz val="10"/>
        <color indexed="8"/>
        <rFont val="Arial"/>
        <family val="2"/>
      </rPr>
      <t>a</t>
    </r>
  </si>
  <si>
    <r>
      <t>4208</t>
    </r>
    <r>
      <rPr>
        <vertAlign val="superscript"/>
        <sz val="10"/>
        <color indexed="8"/>
        <rFont val="Arial"/>
        <family val="2"/>
      </rPr>
      <t>a</t>
    </r>
  </si>
  <si>
    <r>
      <t>29828</t>
    </r>
    <r>
      <rPr>
        <vertAlign val="superscript"/>
        <sz val="10"/>
        <color indexed="8"/>
        <rFont val="Arial"/>
        <family val="2"/>
      </rPr>
      <t>a</t>
    </r>
  </si>
  <si>
    <r>
      <t>139176</t>
    </r>
    <r>
      <rPr>
        <vertAlign val="superscript"/>
        <sz val="10"/>
        <color indexed="8"/>
        <rFont val="Arial"/>
        <family val="2"/>
      </rPr>
      <t>a</t>
    </r>
  </si>
  <si>
    <r>
      <t>5736</t>
    </r>
    <r>
      <rPr>
        <vertAlign val="superscript"/>
        <sz val="10"/>
        <color indexed="8"/>
        <rFont val="Arial"/>
        <family val="2"/>
      </rPr>
      <t>a</t>
    </r>
  </si>
  <si>
    <r>
      <t>210822</t>
    </r>
    <r>
      <rPr>
        <vertAlign val="superscript"/>
        <sz val="10"/>
        <color indexed="8"/>
        <rFont val="Arial"/>
        <family val="2"/>
      </rPr>
      <t>a</t>
    </r>
  </si>
  <si>
    <r>
      <t>2153</t>
    </r>
    <r>
      <rPr>
        <vertAlign val="superscript"/>
        <sz val="10"/>
        <color indexed="8"/>
        <rFont val="Arial"/>
        <family val="2"/>
      </rPr>
      <t>a</t>
    </r>
  </si>
  <si>
    <r>
      <t>88429</t>
    </r>
    <r>
      <rPr>
        <vertAlign val="superscript"/>
        <sz val="10"/>
        <color indexed="8"/>
        <rFont val="Arial"/>
        <family val="2"/>
      </rPr>
      <t>a</t>
    </r>
  </si>
  <si>
    <r>
      <t>63745</t>
    </r>
    <r>
      <rPr>
        <vertAlign val="superscript"/>
        <sz val="10"/>
        <color indexed="8"/>
        <rFont val="Arial"/>
        <family val="2"/>
      </rPr>
      <t>a</t>
    </r>
  </si>
  <si>
    <r>
      <t>18824</t>
    </r>
    <r>
      <rPr>
        <vertAlign val="superscript"/>
        <sz val="10"/>
        <color indexed="8"/>
        <rFont val="Arial"/>
        <family val="2"/>
      </rPr>
      <t>a</t>
    </r>
  </si>
  <si>
    <r>
      <t>73</t>
    </r>
    <r>
      <rPr>
        <vertAlign val="superscript"/>
        <sz val="10"/>
        <color indexed="8"/>
        <rFont val="Arial"/>
        <family val="2"/>
      </rPr>
      <t>a</t>
    </r>
  </si>
  <si>
    <r>
      <t>126</t>
    </r>
    <r>
      <rPr>
        <vertAlign val="superscript"/>
        <sz val="10"/>
        <color indexed="8"/>
        <rFont val="Arial"/>
        <family val="2"/>
      </rPr>
      <t>a</t>
    </r>
  </si>
  <si>
    <r>
      <t>87424</t>
    </r>
    <r>
      <rPr>
        <vertAlign val="superscript"/>
        <sz val="10"/>
        <color indexed="8"/>
        <rFont val="Arial"/>
        <family val="2"/>
      </rPr>
      <t>a</t>
    </r>
  </si>
  <si>
    <r>
      <t>67299</t>
    </r>
    <r>
      <rPr>
        <vertAlign val="superscript"/>
        <sz val="10"/>
        <color indexed="8"/>
        <rFont val="Arial"/>
        <family val="2"/>
      </rPr>
      <t>a</t>
    </r>
  </si>
  <si>
    <r>
      <t>2691</t>
    </r>
    <r>
      <rPr>
        <vertAlign val="superscript"/>
        <sz val="10"/>
        <color indexed="8"/>
        <rFont val="Arial"/>
        <family val="2"/>
      </rPr>
      <t>a</t>
    </r>
  </si>
  <si>
    <r>
      <t>2266</t>
    </r>
    <r>
      <rPr>
        <vertAlign val="superscript"/>
        <sz val="10"/>
        <color indexed="8"/>
        <rFont val="Arial"/>
        <family val="2"/>
      </rPr>
      <t>a</t>
    </r>
  </si>
  <si>
    <r>
      <t>65948</t>
    </r>
    <r>
      <rPr>
        <vertAlign val="superscript"/>
        <sz val="10"/>
        <color indexed="8"/>
        <rFont val="Arial"/>
        <family val="2"/>
      </rPr>
      <t>a</t>
    </r>
  </si>
  <si>
    <r>
      <t>2014</t>
    </r>
    <r>
      <rPr>
        <vertAlign val="superscript"/>
        <sz val="10"/>
        <color indexed="8"/>
        <rFont val="Arial"/>
        <family val="2"/>
      </rPr>
      <t>a</t>
    </r>
  </si>
  <si>
    <r>
      <t>22142</t>
    </r>
    <r>
      <rPr>
        <vertAlign val="superscript"/>
        <sz val="10"/>
        <color indexed="8"/>
        <rFont val="Arial"/>
        <family val="2"/>
      </rPr>
      <t>a</t>
    </r>
  </si>
  <si>
    <r>
      <t>7326</t>
    </r>
    <r>
      <rPr>
        <vertAlign val="superscript"/>
        <sz val="10"/>
        <color indexed="8"/>
        <rFont val="Arial"/>
        <family val="2"/>
      </rPr>
      <t>a</t>
    </r>
  </si>
  <si>
    <r>
      <t>347</t>
    </r>
    <r>
      <rPr>
        <vertAlign val="superscript"/>
        <sz val="10"/>
        <color indexed="8"/>
        <rFont val="Arial"/>
        <family val="2"/>
      </rPr>
      <t>a</t>
    </r>
  </si>
  <si>
    <r>
      <t>1535</t>
    </r>
    <r>
      <rPr>
        <vertAlign val="superscript"/>
        <sz val="10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</si>
</sst>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-;\-* #,##0.00_-;_-* &quot;-&quot;??_-;_-@_-"/>
    <numFmt numFmtId="165" formatCode="###0.0%"/>
    <numFmt numFmtId="166" formatCode="####.0%"/>
    <numFmt numFmtId="167" formatCode="###0.00%"/>
    <numFmt numFmtId="168" formatCode="###0.0"/>
    <numFmt numFmtId="169" formatCode="###0.000"/>
    <numFmt numFmtId="170" formatCode="###0"/>
    <numFmt numFmtId="171" formatCode="###0.00"/>
    <numFmt numFmtId="172" formatCode="###0.0000"/>
    <numFmt numFmtId="173" formatCode="0.000"/>
    <numFmt numFmtId="174" formatCode="###0.00000"/>
    <numFmt numFmtId="175" formatCode="0.0"/>
    <numFmt numFmtId="176" formatCode="###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9F5BC"/>
        <bgColor indexed="64"/>
      </patternFill>
    </fill>
    <fill>
      <patternFill patternType="solid">
        <fgColor rgb="FFE6F8E0"/>
        <bgColor indexed="64"/>
      </patternFill>
    </fill>
    <fill>
      <patternFill patternType="solid">
        <fgColor rgb="FFA3ED97"/>
        <bgColor indexed="64"/>
      </patternFill>
    </fill>
  </fills>
  <borders count="52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 style="thin">
        <color rgb="FF92D050"/>
      </left>
      <right/>
      <top/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92D050"/>
      </left>
      <right style="thin">
        <color rgb="FF00B050"/>
      </right>
      <top style="thin">
        <color rgb="FF92D050"/>
      </top>
      <bottom/>
      <diagonal/>
    </border>
    <border>
      <left style="thin">
        <color rgb="FF92D050"/>
      </left>
      <right style="thin">
        <color rgb="FF00B050"/>
      </right>
      <top/>
      <bottom/>
      <diagonal/>
    </border>
    <border>
      <left style="thin">
        <color rgb="FF92D050"/>
      </left>
      <right style="thin">
        <color rgb="FF00B050"/>
      </right>
      <top/>
      <bottom style="thin">
        <color rgb="FF92D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92D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92D050"/>
      </top>
      <bottom style="thin">
        <color rgb="FF00B050"/>
      </bottom>
      <diagonal/>
    </border>
    <border>
      <left/>
      <right/>
      <top style="thin">
        <color rgb="FF92D050"/>
      </top>
      <bottom style="thin">
        <color rgb="FF00B050"/>
      </bottom>
      <diagonal/>
    </border>
    <border>
      <left/>
      <right style="thin">
        <color rgb="FF92D050"/>
      </right>
      <top style="thin">
        <color rgb="FF92D050"/>
      </top>
      <bottom style="thin">
        <color rgb="FF00B050"/>
      </bottom>
      <diagonal/>
    </border>
    <border>
      <left style="thin">
        <color rgb="FF92D050"/>
      </left>
      <right style="thin">
        <color rgb="FF92D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92D050"/>
      </bottom>
      <diagonal/>
    </border>
    <border>
      <left/>
      <right/>
      <top style="thin">
        <color rgb="FF00B050"/>
      </top>
      <bottom style="thin">
        <color rgb="FF92D050"/>
      </bottom>
      <diagonal/>
    </border>
    <border>
      <left/>
      <right style="thin">
        <color rgb="FF00B050"/>
      </right>
      <top style="thin">
        <color rgb="FF00B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00B050"/>
      </bottom>
      <diagonal/>
    </border>
    <border>
      <left style="thin">
        <color rgb="FF92D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00B050"/>
      </top>
      <bottom style="thin">
        <color rgb="FF92D050"/>
      </bottom>
      <diagonal/>
    </border>
    <border>
      <left/>
      <right/>
      <top style="thin">
        <color rgb="FF00B050"/>
      </top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/>
      <top style="thin">
        <color rgb="FF00B050"/>
      </top>
      <bottom style="thin">
        <color rgb="FF92D050"/>
      </bottom>
      <diagonal/>
    </border>
    <border>
      <left/>
      <right style="thin">
        <color rgb="FF92D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/>
      <bottom style="thin">
        <color rgb="FF92D050"/>
      </bottom>
      <diagonal/>
    </border>
    <border>
      <left style="thin">
        <color rgb="FF00B050"/>
      </left>
      <right/>
      <top style="thin">
        <color rgb="FF92D050"/>
      </top>
      <bottom/>
      <diagonal/>
    </border>
    <border>
      <left/>
      <right style="thin">
        <color rgb="FF00B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92D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92D050"/>
      </bottom>
      <diagonal/>
    </border>
  </borders>
  <cellStyleXfs count="13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</cellStyleXfs>
  <cellXfs count="182">
    <xf numFmtId="0" fontId="0" fillId="0" borderId="0" xfId="0"/>
    <xf numFmtId="0" fontId="5" fillId="10" borderId="1" xfId="0" applyNumberFormat="1" applyFont="1" applyFill="1" applyBorder="1" applyAlignment="1">
      <alignment horizontal="center" vertical="center" wrapText="1"/>
    </xf>
    <xf numFmtId="170" fontId="6" fillId="9" borderId="1" xfId="7" applyNumberFormat="1" applyFont="1" applyFill="1" applyBorder="1" applyAlignment="1">
      <alignment horizontal="right" vertical="center"/>
    </xf>
    <xf numFmtId="170" fontId="6" fillId="8" borderId="1" xfId="7" applyNumberFormat="1" applyFont="1" applyFill="1" applyBorder="1" applyAlignment="1">
      <alignment horizontal="right" vertical="center"/>
    </xf>
    <xf numFmtId="174" fontId="6" fillId="9" borderId="1" xfId="7" applyNumberFormat="1" applyFont="1" applyFill="1" applyBorder="1" applyAlignment="1">
      <alignment horizontal="right" vertical="center"/>
    </xf>
    <xf numFmtId="165" fontId="6" fillId="9" borderId="1" xfId="8" applyNumberFormat="1" applyFont="1" applyFill="1" applyBorder="1" applyAlignment="1">
      <alignment horizontal="right" vertical="center"/>
    </xf>
    <xf numFmtId="170" fontId="6" fillId="8" borderId="0" xfId="7" applyNumberFormat="1" applyFont="1" applyFill="1" applyBorder="1" applyAlignment="1">
      <alignment horizontal="right" vertical="center"/>
    </xf>
    <xf numFmtId="165" fontId="6" fillId="8" borderId="1" xfId="8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8" fontId="6" fillId="9" borderId="1" xfId="7" applyNumberFormat="1" applyFont="1" applyFill="1" applyBorder="1" applyAlignment="1">
      <alignment horizontal="right" vertical="center"/>
    </xf>
    <xf numFmtId="171" fontId="6" fillId="9" borderId="1" xfId="7" applyNumberFormat="1" applyFont="1" applyFill="1" applyBorder="1" applyAlignment="1">
      <alignment horizontal="right" vertical="center"/>
    </xf>
    <xf numFmtId="165" fontId="6" fillId="9" borderId="13" xfId="10" applyNumberFormat="1" applyFont="1" applyFill="1" applyBorder="1" applyAlignment="1">
      <alignment horizontal="right" vertical="center"/>
    </xf>
    <xf numFmtId="167" fontId="6" fillId="9" borderId="13" xfId="1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1" fontId="7" fillId="8" borderId="21" xfId="0" applyNumberFormat="1" applyFont="1" applyFill="1" applyBorder="1" applyAlignment="1">
      <alignment horizontal="right" vertical="center"/>
    </xf>
    <xf numFmtId="0" fontId="6" fillId="9" borderId="11" xfId="7" applyFont="1" applyFill="1" applyBorder="1" applyAlignment="1">
      <alignment horizontal="right" vertical="center"/>
    </xf>
    <xf numFmtId="169" fontId="6" fillId="9" borderId="4" xfId="7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76" fontId="6" fillId="9" borderId="13" xfId="10" applyNumberFormat="1" applyFont="1" applyFill="1" applyBorder="1" applyAlignment="1">
      <alignment horizontal="right" vertical="center"/>
    </xf>
    <xf numFmtId="171" fontId="6" fillId="9" borderId="4" xfId="7" applyNumberFormat="1" applyFont="1" applyFill="1" applyBorder="1" applyAlignment="1">
      <alignment horizontal="right" vertical="center"/>
    </xf>
    <xf numFmtId="170" fontId="6" fillId="9" borderId="4" xfId="7" applyNumberFormat="1" applyFont="1" applyFill="1" applyBorder="1" applyAlignment="1">
      <alignment horizontal="right" vertical="center"/>
    </xf>
    <xf numFmtId="170" fontId="6" fillId="2" borderId="4" xfId="7" applyNumberFormat="1" applyFont="1" applyFill="1" applyBorder="1" applyAlignment="1">
      <alignment horizontal="right" vertical="center"/>
    </xf>
    <xf numFmtId="170" fontId="6" fillId="8" borderId="4" xfId="7" applyNumberFormat="1" applyFont="1" applyFill="1" applyBorder="1" applyAlignment="1">
      <alignment horizontal="right" vertical="center"/>
    </xf>
    <xf numFmtId="171" fontId="6" fillId="3" borderId="4" xfId="7" applyNumberFormat="1" applyFont="1" applyFill="1" applyBorder="1" applyAlignment="1">
      <alignment horizontal="right" vertical="center"/>
    </xf>
    <xf numFmtId="0" fontId="5" fillId="10" borderId="8" xfId="0" applyNumberFormat="1" applyFont="1" applyFill="1" applyBorder="1" applyAlignment="1">
      <alignment horizontal="center" vertical="center" wrapText="1"/>
    </xf>
    <xf numFmtId="172" fontId="6" fillId="3" borderId="4" xfId="7" applyNumberFormat="1" applyFont="1" applyFill="1" applyBorder="1" applyAlignment="1">
      <alignment horizontal="right" vertical="center"/>
    </xf>
    <xf numFmtId="170" fontId="6" fillId="3" borderId="4" xfId="7" applyNumberFormat="1" applyFont="1" applyFill="1" applyBorder="1" applyAlignment="1">
      <alignment horizontal="right" vertical="center"/>
    </xf>
    <xf numFmtId="171" fontId="6" fillId="5" borderId="4" xfId="7" applyNumberFormat="1" applyFont="1" applyFill="1" applyBorder="1" applyAlignment="1">
      <alignment horizontal="right" vertical="center"/>
    </xf>
    <xf numFmtId="171" fontId="6" fillId="6" borderId="4" xfId="7" applyNumberFormat="1" applyFont="1" applyFill="1" applyBorder="1" applyAlignment="1">
      <alignment horizontal="right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4" fontId="6" fillId="3" borderId="4" xfId="7" applyNumberFormat="1" applyFont="1" applyFill="1" applyBorder="1" applyAlignment="1">
      <alignment horizontal="right" vertical="center"/>
    </xf>
    <xf numFmtId="170" fontId="5" fillId="10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right" vertical="center"/>
    </xf>
    <xf numFmtId="170" fontId="7" fillId="2" borderId="2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3" fontId="9" fillId="7" borderId="1" xfId="1" applyNumberFormat="1" applyFont="1" applyFill="1" applyBorder="1" applyAlignment="1">
      <alignment horizontal="right" vertical="center" wrapText="1"/>
    </xf>
    <xf numFmtId="173" fontId="8" fillId="4" borderId="1" xfId="0" applyNumberFormat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170" fontId="7" fillId="2" borderId="1" xfId="0" applyNumberFormat="1" applyFont="1" applyFill="1" applyBorder="1" applyAlignment="1">
      <alignment horizontal="right" vertical="center"/>
    </xf>
    <xf numFmtId="171" fontId="6" fillId="3" borderId="1" xfId="2" applyNumberFormat="1" applyFont="1" applyFill="1" applyBorder="1" applyAlignment="1">
      <alignment horizontal="right" vertical="center" wrapText="1"/>
    </xf>
    <xf numFmtId="170" fontId="6" fillId="7" borderId="1" xfId="1" applyNumberFormat="1" applyFont="1" applyFill="1" applyBorder="1" applyAlignment="1">
      <alignment horizontal="right" vertical="center" wrapText="1"/>
    </xf>
    <xf numFmtId="171" fontId="6" fillId="4" borderId="1" xfId="1" applyNumberFormat="1" applyFont="1" applyFill="1" applyBorder="1" applyAlignment="1">
      <alignment horizontal="right" vertical="center" wrapText="1"/>
    </xf>
    <xf numFmtId="0" fontId="6" fillId="8" borderId="2" xfId="11" applyFont="1" applyFill="1" applyBorder="1" applyAlignment="1">
      <alignment horizontal="center" vertical="center" wrapText="1"/>
    </xf>
    <xf numFmtId="170" fontId="7" fillId="7" borderId="2" xfId="0" applyNumberFormat="1" applyFont="1" applyFill="1" applyBorder="1" applyAlignment="1">
      <alignment horizontal="right" vertical="center"/>
    </xf>
    <xf numFmtId="170" fontId="7" fillId="3" borderId="2" xfId="0" applyNumberFormat="1" applyFont="1" applyFill="1" applyBorder="1" applyAlignment="1">
      <alignment horizontal="right" vertical="center"/>
    </xf>
    <xf numFmtId="170" fontId="7" fillId="4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11" applyFont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170" fontId="6" fillId="0" borderId="0" xfId="1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>
      <alignment vertical="center"/>
    </xf>
    <xf numFmtId="0" fontId="2" fillId="0" borderId="0" xfId="12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165" fontId="6" fillId="9" borderId="1" xfId="11" applyNumberFormat="1" applyFont="1" applyFill="1" applyBorder="1" applyAlignment="1">
      <alignment horizontal="right" vertical="center"/>
    </xf>
    <xf numFmtId="171" fontId="6" fillId="9" borderId="1" xfId="11" applyNumberFormat="1" applyFont="1" applyFill="1" applyBorder="1" applyAlignment="1">
      <alignment horizontal="right" vertical="center"/>
    </xf>
    <xf numFmtId="170" fontId="6" fillId="9" borderId="1" xfId="11" applyNumberFormat="1" applyFont="1" applyFill="1" applyBorder="1" applyAlignment="1">
      <alignment horizontal="right" vertical="center"/>
    </xf>
    <xf numFmtId="0" fontId="6" fillId="9" borderId="1" xfId="11" applyFont="1" applyFill="1" applyBorder="1" applyAlignment="1">
      <alignment horizontal="right" vertical="center"/>
    </xf>
    <xf numFmtId="1" fontId="7" fillId="9" borderId="1" xfId="0" applyNumberFormat="1" applyFont="1" applyFill="1" applyBorder="1" applyAlignment="1">
      <alignment vertical="center"/>
    </xf>
    <xf numFmtId="165" fontId="6" fillId="9" borderId="20" xfId="3" applyNumberFormat="1" applyFont="1" applyFill="1" applyBorder="1" applyAlignment="1">
      <alignment horizontal="right" vertical="center"/>
    </xf>
    <xf numFmtId="165" fontId="6" fillId="9" borderId="18" xfId="3" applyNumberFormat="1" applyFont="1" applyFill="1" applyBorder="1" applyAlignment="1">
      <alignment horizontal="right" vertical="center"/>
    </xf>
    <xf numFmtId="165" fontId="6" fillId="9" borderId="21" xfId="3" applyNumberFormat="1" applyFont="1" applyFill="1" applyBorder="1" applyAlignment="1">
      <alignment horizontal="right" vertical="center"/>
    </xf>
    <xf numFmtId="1" fontId="7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" fontId="6" fillId="0" borderId="0" xfId="3" applyNumberFormat="1" applyFont="1" applyBorder="1" applyAlignment="1">
      <alignment horizontal="right" vertical="center"/>
    </xf>
    <xf numFmtId="0" fontId="2" fillId="0" borderId="0" xfId="4" applyFont="1" applyAlignment="1">
      <alignment vertical="center"/>
    </xf>
    <xf numFmtId="0" fontId="6" fillId="0" borderId="0" xfId="4" applyFont="1" applyBorder="1" applyAlignment="1">
      <alignment horizontal="left" vertical="center" wrapText="1"/>
    </xf>
    <xf numFmtId="165" fontId="6" fillId="0" borderId="0" xfId="4" applyNumberFormat="1" applyFont="1" applyBorder="1" applyAlignment="1">
      <alignment horizontal="right" vertical="center"/>
    </xf>
    <xf numFmtId="166" fontId="6" fillId="0" borderId="0" xfId="4" applyNumberFormat="1" applyFont="1" applyBorder="1" applyAlignment="1">
      <alignment horizontal="right" vertical="center"/>
    </xf>
    <xf numFmtId="0" fontId="2" fillId="0" borderId="0" xfId="10" applyFont="1" applyAlignment="1">
      <alignment vertical="center"/>
    </xf>
    <xf numFmtId="0" fontId="6" fillId="0" borderId="0" xfId="10" applyFont="1" applyBorder="1" applyAlignment="1">
      <alignment vertical="center" wrapText="1"/>
    </xf>
    <xf numFmtId="0" fontId="2" fillId="0" borderId="0" xfId="10" applyFont="1" applyBorder="1" applyAlignment="1">
      <alignment vertical="center"/>
    </xf>
    <xf numFmtId="165" fontId="6" fillId="8" borderId="21" xfId="3" applyNumberFormat="1" applyFont="1" applyFill="1" applyBorder="1" applyAlignment="1">
      <alignment horizontal="right" vertical="center"/>
    </xf>
    <xf numFmtId="0" fontId="6" fillId="0" borderId="0" xfId="10" applyFont="1" applyBorder="1" applyAlignment="1">
      <alignment horizontal="left" vertical="center" wrapText="1"/>
    </xf>
    <xf numFmtId="165" fontId="6" fillId="0" borderId="0" xfId="10" applyNumberFormat="1" applyFont="1" applyBorder="1" applyAlignment="1">
      <alignment horizontal="right" vertical="center"/>
    </xf>
    <xf numFmtId="166" fontId="6" fillId="0" borderId="0" xfId="10" applyNumberFormat="1" applyFont="1" applyBorder="1" applyAlignment="1">
      <alignment horizontal="right" vertical="center"/>
    </xf>
    <xf numFmtId="0" fontId="6" fillId="0" borderId="0" xfId="10" applyFont="1" applyBorder="1" applyAlignment="1">
      <alignment horizontal="center" vertical="center" wrapText="1"/>
    </xf>
    <xf numFmtId="1" fontId="7" fillId="8" borderId="2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5" applyFont="1" applyAlignment="1">
      <alignment vertical="center"/>
    </xf>
    <xf numFmtId="0" fontId="2" fillId="0" borderId="0" xfId="6" applyFont="1" applyAlignment="1">
      <alignment vertical="center"/>
    </xf>
    <xf numFmtId="0" fontId="6" fillId="0" borderId="0" xfId="9" applyFont="1" applyBorder="1" applyAlignment="1">
      <alignment vertical="center" wrapText="1"/>
    </xf>
    <xf numFmtId="0" fontId="2" fillId="0" borderId="0" xfId="9" applyFont="1" applyAlignment="1">
      <alignment vertical="center"/>
    </xf>
    <xf numFmtId="0" fontId="2" fillId="0" borderId="0" xfId="7" applyFont="1" applyAlignment="1">
      <alignment vertical="center"/>
    </xf>
    <xf numFmtId="1" fontId="7" fillId="9" borderId="1" xfId="0" applyNumberFormat="1" applyFont="1" applyFill="1" applyBorder="1" applyAlignment="1">
      <alignment horizontal="right" vertical="center"/>
    </xf>
    <xf numFmtId="1" fontId="7" fillId="9" borderId="4" xfId="0" applyNumberFormat="1" applyFont="1" applyFill="1" applyBorder="1" applyAlignment="1">
      <alignment horizontal="right" vertical="center"/>
    </xf>
    <xf numFmtId="175" fontId="7" fillId="3" borderId="4" xfId="0" applyNumberFormat="1" applyFont="1" applyFill="1" applyBorder="1" applyAlignment="1">
      <alignment horizontal="right" vertical="center"/>
    </xf>
    <xf numFmtId="173" fontId="7" fillId="3" borderId="4" xfId="0" applyNumberFormat="1" applyFont="1" applyFill="1" applyBorder="1" applyAlignment="1">
      <alignment horizontal="right" vertical="center"/>
    </xf>
    <xf numFmtId="1" fontId="7" fillId="2" borderId="4" xfId="0" applyNumberFormat="1" applyFont="1" applyFill="1" applyBorder="1" applyAlignment="1">
      <alignment horizontal="right" vertical="center"/>
    </xf>
    <xf numFmtId="1" fontId="7" fillId="5" borderId="4" xfId="0" applyNumberFormat="1" applyFont="1" applyFill="1" applyBorder="1" applyAlignment="1">
      <alignment horizontal="right" vertical="center"/>
    </xf>
    <xf numFmtId="0" fontId="5" fillId="10" borderId="5" xfId="0" applyNumberFormat="1" applyFont="1" applyFill="1" applyBorder="1" applyAlignment="1">
      <alignment horizontal="center" vertical="center" wrapText="1"/>
    </xf>
    <xf numFmtId="0" fontId="5" fillId="10" borderId="12" xfId="0" applyNumberFormat="1" applyFont="1" applyFill="1" applyBorder="1" applyAlignment="1">
      <alignment horizontal="center" vertical="center" wrapText="1"/>
    </xf>
    <xf numFmtId="0" fontId="5" fillId="10" borderId="10" xfId="0" applyNumberFormat="1" applyFont="1" applyFill="1" applyBorder="1" applyAlignment="1">
      <alignment horizontal="center" vertical="center" wrapText="1"/>
    </xf>
    <xf numFmtId="0" fontId="5" fillId="10" borderId="31" xfId="0" applyNumberFormat="1" applyFont="1" applyFill="1" applyBorder="1" applyAlignment="1">
      <alignment horizontal="center" vertical="center" wrapText="1"/>
    </xf>
    <xf numFmtId="0" fontId="5" fillId="10" borderId="35" xfId="0" applyNumberFormat="1" applyFont="1" applyFill="1" applyBorder="1" applyAlignment="1">
      <alignment horizontal="center" vertical="center" wrapText="1"/>
    </xf>
    <xf numFmtId="0" fontId="5" fillId="10" borderId="23" xfId="0" applyNumberFormat="1" applyFont="1" applyFill="1" applyBorder="1" applyAlignment="1">
      <alignment horizontal="center" vertical="center" wrapText="1"/>
    </xf>
    <xf numFmtId="0" fontId="5" fillId="10" borderId="24" xfId="0" applyNumberFormat="1" applyFont="1" applyFill="1" applyBorder="1" applyAlignment="1">
      <alignment horizontal="center" vertical="center" wrapText="1"/>
    </xf>
    <xf numFmtId="0" fontId="5" fillId="10" borderId="25" xfId="0" applyNumberFormat="1" applyFont="1" applyFill="1" applyBorder="1" applyAlignment="1">
      <alignment horizontal="center" vertical="center" wrapText="1"/>
    </xf>
    <xf numFmtId="0" fontId="5" fillId="10" borderId="14" xfId="0" applyNumberFormat="1" applyFont="1" applyFill="1" applyBorder="1" applyAlignment="1">
      <alignment horizontal="center" vertical="center" wrapText="1"/>
    </xf>
    <xf numFmtId="0" fontId="5" fillId="10" borderId="26" xfId="0" applyNumberFormat="1" applyFont="1" applyFill="1" applyBorder="1" applyAlignment="1">
      <alignment horizontal="center" vertical="center" wrapText="1"/>
    </xf>
    <xf numFmtId="0" fontId="5" fillId="10" borderId="22" xfId="0" applyNumberFormat="1" applyFont="1" applyFill="1" applyBorder="1" applyAlignment="1">
      <alignment horizontal="center" vertical="center" wrapText="1"/>
    </xf>
    <xf numFmtId="0" fontId="5" fillId="10" borderId="32" xfId="0" applyNumberFormat="1" applyFont="1" applyFill="1" applyBorder="1" applyAlignment="1">
      <alignment horizontal="center" vertical="center" wrapText="1"/>
    </xf>
    <xf numFmtId="0" fontId="5" fillId="10" borderId="33" xfId="0" applyNumberFormat="1" applyFont="1" applyFill="1" applyBorder="1" applyAlignment="1">
      <alignment horizontal="center" vertical="center" wrapText="1"/>
    </xf>
    <xf numFmtId="0" fontId="5" fillId="10" borderId="34" xfId="0" applyNumberFormat="1" applyFont="1" applyFill="1" applyBorder="1" applyAlignment="1">
      <alignment horizontal="center" vertical="center" wrapText="1"/>
    </xf>
    <xf numFmtId="0" fontId="5" fillId="10" borderId="4" xfId="0" applyNumberFormat="1" applyFont="1" applyFill="1" applyBorder="1" applyAlignment="1">
      <alignment horizontal="center" vertical="center" wrapText="1"/>
    </xf>
    <xf numFmtId="0" fontId="5" fillId="10" borderId="27" xfId="0" applyNumberFormat="1" applyFont="1" applyFill="1" applyBorder="1" applyAlignment="1">
      <alignment horizontal="center" vertical="center" wrapText="1"/>
    </xf>
    <xf numFmtId="0" fontId="5" fillId="10" borderId="28" xfId="0" applyNumberFormat="1" applyFont="1" applyFill="1" applyBorder="1" applyAlignment="1">
      <alignment horizontal="center" vertical="center" wrapText="1"/>
    </xf>
    <xf numFmtId="0" fontId="5" fillId="10" borderId="29" xfId="0" applyNumberFormat="1" applyFont="1" applyFill="1" applyBorder="1" applyAlignment="1">
      <alignment horizontal="center" vertical="center" wrapText="1"/>
    </xf>
    <xf numFmtId="0" fontId="5" fillId="10" borderId="30" xfId="0" applyNumberFormat="1" applyFont="1" applyFill="1" applyBorder="1" applyAlignment="1">
      <alignment horizontal="center" vertical="center" wrapText="1"/>
    </xf>
    <xf numFmtId="1" fontId="7" fillId="9" borderId="20" xfId="0" applyNumberFormat="1" applyFont="1" applyFill="1" applyBorder="1" applyAlignment="1">
      <alignment horizontal="center" vertical="center"/>
    </xf>
    <xf numFmtId="1" fontId="7" fillId="9" borderId="21" xfId="0" applyNumberFormat="1" applyFont="1" applyFill="1" applyBorder="1" applyAlignment="1">
      <alignment horizontal="center" vertical="center"/>
    </xf>
    <xf numFmtId="0" fontId="5" fillId="10" borderId="6" xfId="0" applyNumberFormat="1" applyFont="1" applyFill="1" applyBorder="1" applyAlignment="1">
      <alignment horizontal="center" vertical="center" wrapText="1"/>
    </xf>
    <xf numFmtId="0" fontId="5" fillId="10" borderId="7" xfId="0" applyNumberFormat="1" applyFont="1" applyFill="1" applyBorder="1" applyAlignment="1">
      <alignment horizontal="center" vertical="center" wrapText="1"/>
    </xf>
    <xf numFmtId="0" fontId="6" fillId="0" borderId="0" xfId="10" applyFont="1" applyBorder="1" applyAlignment="1">
      <alignment horizontal="center" vertical="center" wrapText="1"/>
    </xf>
    <xf numFmtId="0" fontId="5" fillId="10" borderId="39" xfId="0" applyNumberFormat="1" applyFont="1" applyFill="1" applyBorder="1" applyAlignment="1">
      <alignment horizontal="center" vertical="center" wrapText="1"/>
    </xf>
    <xf numFmtId="0" fontId="5" fillId="10" borderId="42" xfId="0" applyNumberFormat="1" applyFont="1" applyFill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10" borderId="45" xfId="0" applyNumberFormat="1" applyFont="1" applyFill="1" applyBorder="1" applyAlignment="1">
      <alignment horizontal="center" vertical="center" wrapText="1"/>
    </xf>
    <xf numFmtId="0" fontId="5" fillId="10" borderId="46" xfId="0" applyNumberFormat="1" applyFont="1" applyFill="1" applyBorder="1" applyAlignment="1">
      <alignment horizontal="center" vertical="center" wrapText="1"/>
    </xf>
    <xf numFmtId="0" fontId="5" fillId="10" borderId="36" xfId="0" applyNumberFormat="1" applyFont="1" applyFill="1" applyBorder="1" applyAlignment="1">
      <alignment horizontal="center" vertical="center" wrapText="1"/>
    </xf>
    <xf numFmtId="0" fontId="5" fillId="10" borderId="40" xfId="0" applyNumberFormat="1" applyFont="1" applyFill="1" applyBorder="1" applyAlignment="1">
      <alignment horizontal="center" vertical="center" wrapText="1"/>
    </xf>
    <xf numFmtId="0" fontId="5" fillId="10" borderId="41" xfId="0" applyNumberFormat="1" applyFont="1" applyFill="1" applyBorder="1" applyAlignment="1">
      <alignment horizontal="center" vertical="center" wrapText="1"/>
    </xf>
    <xf numFmtId="0" fontId="5" fillId="10" borderId="15" xfId="0" applyNumberFormat="1" applyFont="1" applyFill="1" applyBorder="1" applyAlignment="1">
      <alignment horizontal="center" vertical="center" wrapText="1"/>
    </xf>
    <xf numFmtId="0" fontId="5" fillId="10" borderId="44" xfId="0" applyNumberFormat="1" applyFont="1" applyFill="1" applyBorder="1" applyAlignment="1">
      <alignment horizontal="center" vertical="center" wrapText="1"/>
    </xf>
    <xf numFmtId="0" fontId="5" fillId="10" borderId="19" xfId="0" applyNumberFormat="1" applyFont="1" applyFill="1" applyBorder="1" applyAlignment="1">
      <alignment horizontal="center" vertical="center" wrapText="1"/>
    </xf>
    <xf numFmtId="0" fontId="5" fillId="10" borderId="37" xfId="0" applyNumberFormat="1" applyFont="1" applyFill="1" applyBorder="1" applyAlignment="1">
      <alignment horizontal="center" vertical="center" wrapText="1"/>
    </xf>
    <xf numFmtId="0" fontId="5" fillId="10" borderId="38" xfId="0" applyNumberFormat="1" applyFont="1" applyFill="1" applyBorder="1" applyAlignment="1">
      <alignment horizontal="center" vertical="center" wrapText="1"/>
    </xf>
    <xf numFmtId="0" fontId="5" fillId="10" borderId="9" xfId="0" applyNumberFormat="1" applyFont="1" applyFill="1" applyBorder="1" applyAlignment="1">
      <alignment horizontal="center" vertical="center" wrapText="1"/>
    </xf>
    <xf numFmtId="170" fontId="6" fillId="9" borderId="23" xfId="7" applyNumberFormat="1" applyFont="1" applyFill="1" applyBorder="1" applyAlignment="1">
      <alignment horizontal="center" vertical="center"/>
    </xf>
    <xf numFmtId="170" fontId="6" fillId="9" borderId="36" xfId="7" applyNumberFormat="1" applyFont="1" applyFill="1" applyBorder="1" applyAlignment="1">
      <alignment horizontal="center" vertical="center"/>
    </xf>
    <xf numFmtId="0" fontId="5" fillId="10" borderId="2" xfId="0" applyNumberFormat="1" applyFont="1" applyFill="1" applyBorder="1" applyAlignment="1">
      <alignment horizontal="center" vertical="center" wrapText="1"/>
    </xf>
    <xf numFmtId="0" fontId="5" fillId="10" borderId="3" xfId="0" applyNumberFormat="1" applyFont="1" applyFill="1" applyBorder="1" applyAlignment="1">
      <alignment horizontal="center" vertical="center" wrapText="1"/>
    </xf>
    <xf numFmtId="170" fontId="6" fillId="9" borderId="24" xfId="7" applyNumberFormat="1" applyFont="1" applyFill="1" applyBorder="1" applyAlignment="1">
      <alignment horizontal="center" vertical="center"/>
    </xf>
    <xf numFmtId="0" fontId="5" fillId="10" borderId="43" xfId="0" applyNumberFormat="1" applyFont="1" applyFill="1" applyBorder="1" applyAlignment="1">
      <alignment horizontal="center" vertical="center" wrapText="1"/>
    </xf>
    <xf numFmtId="0" fontId="5" fillId="10" borderId="16" xfId="0" applyNumberFormat="1" applyFont="1" applyFill="1" applyBorder="1" applyAlignment="1">
      <alignment horizontal="center" vertical="center" wrapText="1"/>
    </xf>
    <xf numFmtId="0" fontId="5" fillId="10" borderId="0" xfId="0" applyNumberFormat="1" applyFont="1" applyFill="1" applyBorder="1" applyAlignment="1">
      <alignment horizontal="center" vertical="center" wrapText="1"/>
    </xf>
    <xf numFmtId="0" fontId="5" fillId="10" borderId="17" xfId="0" applyNumberFormat="1" applyFont="1" applyFill="1" applyBorder="1" applyAlignment="1">
      <alignment horizontal="center" vertical="center" wrapText="1"/>
    </xf>
    <xf numFmtId="0" fontId="5" fillId="10" borderId="49" xfId="0" applyNumberFormat="1" applyFont="1" applyFill="1" applyBorder="1" applyAlignment="1">
      <alignment horizontal="center" vertical="center" wrapText="1"/>
    </xf>
    <xf numFmtId="0" fontId="5" fillId="10" borderId="48" xfId="0" applyNumberFormat="1" applyFont="1" applyFill="1" applyBorder="1" applyAlignment="1">
      <alignment horizontal="center" vertical="center" wrapText="1"/>
    </xf>
    <xf numFmtId="0" fontId="5" fillId="10" borderId="8" xfId="0" applyNumberFormat="1" applyFont="1" applyFill="1" applyBorder="1" applyAlignment="1">
      <alignment horizontal="center" vertical="center" wrapText="1"/>
    </xf>
    <xf numFmtId="168" fontId="6" fillId="9" borderId="2" xfId="7" applyNumberFormat="1" applyFont="1" applyFill="1" applyBorder="1" applyAlignment="1">
      <alignment horizontal="center" vertical="center"/>
    </xf>
    <xf numFmtId="168" fontId="6" fillId="9" borderId="4" xfId="7" applyNumberFormat="1" applyFont="1" applyFill="1" applyBorder="1" applyAlignment="1">
      <alignment horizontal="center" vertical="center"/>
    </xf>
    <xf numFmtId="168" fontId="6" fillId="9" borderId="5" xfId="7" applyNumberFormat="1" applyFont="1" applyFill="1" applyBorder="1" applyAlignment="1">
      <alignment horizontal="center" vertical="center"/>
    </xf>
    <xf numFmtId="168" fontId="6" fillId="9" borderId="46" xfId="7" applyNumberFormat="1" applyFont="1" applyFill="1" applyBorder="1" applyAlignment="1">
      <alignment horizontal="center" vertical="center"/>
    </xf>
    <xf numFmtId="168" fontId="6" fillId="9" borderId="6" xfId="7" applyNumberFormat="1" applyFont="1" applyFill="1" applyBorder="1" applyAlignment="1">
      <alignment horizontal="center" vertical="center"/>
    </xf>
    <xf numFmtId="168" fontId="6" fillId="9" borderId="17" xfId="7" applyNumberFormat="1" applyFont="1" applyFill="1" applyBorder="1" applyAlignment="1">
      <alignment horizontal="center" vertical="center"/>
    </xf>
    <xf numFmtId="168" fontId="6" fillId="9" borderId="47" xfId="7" applyNumberFormat="1" applyFont="1" applyFill="1" applyBorder="1" applyAlignment="1">
      <alignment horizontal="center" vertical="center"/>
    </xf>
    <xf numFmtId="168" fontId="6" fillId="9" borderId="19" xfId="7" applyNumberFormat="1" applyFont="1" applyFill="1" applyBorder="1" applyAlignment="1">
      <alignment horizontal="center" vertical="center"/>
    </xf>
    <xf numFmtId="165" fontId="6" fillId="9" borderId="20" xfId="10" applyNumberFormat="1" applyFont="1" applyFill="1" applyBorder="1" applyAlignment="1">
      <alignment horizontal="center" vertical="center"/>
    </xf>
    <xf numFmtId="165" fontId="6" fillId="9" borderId="50" xfId="10" applyNumberFormat="1" applyFont="1" applyFill="1" applyBorder="1" applyAlignment="1">
      <alignment horizontal="center" vertical="center"/>
    </xf>
    <xf numFmtId="169" fontId="6" fillId="9" borderId="7" xfId="7" applyNumberFormat="1" applyFont="1" applyFill="1" applyBorder="1" applyAlignment="1">
      <alignment horizontal="left" vertical="center" wrapText="1"/>
    </xf>
    <xf numFmtId="169" fontId="6" fillId="9" borderId="41" xfId="7" applyNumberFormat="1" applyFont="1" applyFill="1" applyBorder="1" applyAlignment="1">
      <alignment horizontal="left" vertical="center" wrapText="1"/>
    </xf>
    <xf numFmtId="169" fontId="6" fillId="9" borderId="11" xfId="7" applyNumberFormat="1" applyFont="1" applyFill="1" applyBorder="1" applyAlignment="1">
      <alignment horizontal="left" vertical="center" wrapText="1"/>
    </xf>
    <xf numFmtId="165" fontId="6" fillId="9" borderId="21" xfId="10" applyNumberFormat="1" applyFont="1" applyFill="1" applyBorder="1" applyAlignment="1">
      <alignment horizontal="center" vertical="center"/>
    </xf>
    <xf numFmtId="0" fontId="5" fillId="10" borderId="18" xfId="0" applyNumberFormat="1" applyFont="1" applyFill="1" applyBorder="1" applyAlignment="1">
      <alignment horizontal="center" vertical="center" wrapText="1"/>
    </xf>
    <xf numFmtId="165" fontId="6" fillId="9" borderId="51" xfId="10" applyNumberFormat="1" applyFont="1" applyFill="1" applyBorder="1" applyAlignment="1">
      <alignment horizontal="center" vertical="center"/>
    </xf>
    <xf numFmtId="0" fontId="6" fillId="9" borderId="2" xfId="11" applyFont="1" applyFill="1" applyBorder="1" applyAlignment="1">
      <alignment horizontal="center" vertical="center"/>
    </xf>
    <xf numFmtId="0" fontId="6" fillId="9" borderId="4" xfId="11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 vertical="center"/>
    </xf>
    <xf numFmtId="170" fontId="6" fillId="9" borderId="2" xfId="7" applyNumberFormat="1" applyFont="1" applyFill="1" applyBorder="1" applyAlignment="1">
      <alignment horizontal="center" vertical="center"/>
    </xf>
    <xf numFmtId="170" fontId="6" fillId="9" borderId="4" xfId="7" applyNumberFormat="1" applyFont="1" applyFill="1" applyBorder="1" applyAlignment="1">
      <alignment horizontal="center" vertical="center"/>
    </xf>
    <xf numFmtId="0" fontId="6" fillId="8" borderId="1" xfId="12" applyFont="1" applyFill="1" applyBorder="1" applyAlignment="1">
      <alignment horizontal="center" vertical="center" wrapText="1"/>
    </xf>
    <xf numFmtId="165" fontId="6" fillId="9" borderId="2" xfId="11" applyNumberFormat="1" applyFont="1" applyFill="1" applyBorder="1" applyAlignment="1">
      <alignment horizontal="center" vertical="center"/>
    </xf>
    <xf numFmtId="165" fontId="6" fillId="9" borderId="4" xfId="11" applyNumberFormat="1" applyFont="1" applyFill="1" applyBorder="1" applyAlignment="1">
      <alignment horizontal="center" vertical="center"/>
    </xf>
  </cellXfs>
  <cellStyles count="13">
    <cellStyle name="Millares" xfId="2" builtinId="3"/>
    <cellStyle name="Normal" xfId="0" builtinId="0"/>
    <cellStyle name="Normal_Acceso a servicios" xfId="4"/>
    <cellStyle name="Normal_Acceso a servicios_1" xfId="5"/>
    <cellStyle name="Normal_Acceso a servicios_2" xfId="10"/>
    <cellStyle name="Normal_Caract." xfId="8"/>
    <cellStyle name="Normal_Consumo X Usos" xfId="11"/>
    <cellStyle name="Normal_Consumo X Usos_1" xfId="12"/>
    <cellStyle name="Normal_Hoja1_2" xfId="7"/>
    <cellStyle name="Normal_Hoja2" xfId="3"/>
    <cellStyle name="Normal_Iluminación" xfId="1"/>
    <cellStyle name="Normal_Socioeconomico" xfId="6"/>
    <cellStyle name="Normal_Socioeconomico_1" xfId="9"/>
  </cellStyles>
  <dxfs count="0"/>
  <tableStyles count="0" defaultTableStyle="TableStyleMedium9" defaultPivotStyle="PivotStyleLight16"/>
  <colors>
    <mruColors>
      <color rgb="FFA9F5BC"/>
      <color rgb="FFE6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Ubicación</a:t>
            </a:r>
            <a:r>
              <a:rPr lang="es-CO" sz="1200" baseline="0"/>
              <a:t> de la vivienda, departamento de Nariño</a:t>
            </a:r>
            <a:endParaRPr lang="es-CO" sz="1200"/>
          </a:p>
        </c:rich>
      </c:tx>
      <c:overlay val="0"/>
    </c:title>
    <c:autoTitleDeleted val="0"/>
    <c:view3D>
      <c:rotX val="3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('Caract.'!$A$22,'Caract.'!$C$22,'Caract.'!$E$22,'Caract.'!$G$22,'Caract.'!$I$22,'Caract.'!$K$22)</c:f>
              <c:strCache>
                <c:ptCount val="6"/>
                <c:pt idx="0">
                  <c:v>Cabecera</c:v>
                </c:pt>
                <c:pt idx="1">
                  <c:v>Corregimiento</c:v>
                </c:pt>
                <c:pt idx="2">
                  <c:v>Caserío</c:v>
                </c:pt>
                <c:pt idx="3">
                  <c:v>Inspección</c:v>
                </c:pt>
                <c:pt idx="4">
                  <c:v>Centro poblado SC</c:v>
                </c:pt>
                <c:pt idx="5">
                  <c:v>Vereda</c:v>
                </c:pt>
              </c:strCache>
            </c:strRef>
          </c:cat>
          <c:val>
            <c:numRef>
              <c:f>('Caract.'!$A$24,'Caract.'!$C$24,'Caract.'!$E$24,'Caract.'!$G$24,'Caract.'!$I$24,'Caract.'!$K$24)</c:f>
              <c:numCache>
                <c:formatCode>###0.0%</c:formatCode>
                <c:ptCount val="6"/>
                <c:pt idx="0">
                  <c:v>0.15325791015930226</c:v>
                </c:pt>
                <c:pt idx="1">
                  <c:v>0.11691300726163859</c:v>
                </c:pt>
                <c:pt idx="2">
                  <c:v>3.9202211816169851E-3</c:v>
                </c:pt>
                <c:pt idx="3">
                  <c:v>5.0822596643646358E-3</c:v>
                </c:pt>
                <c:pt idx="4">
                  <c:v>2.6281629910752478E-3</c:v>
                </c:pt>
                <c:pt idx="5">
                  <c:v>0.71819843874199918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Fuente de agua para consumo humano en el sector residencial  por subregión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Acueducto mpal</c:v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servicios'!$E$5:$E$17</c:f>
              <c:numCache>
                <c:formatCode>###0</c:formatCode>
                <c:ptCount val="13"/>
                <c:pt idx="0">
                  <c:v>935.73499527682429</c:v>
                </c:pt>
                <c:pt idx="1">
                  <c:v>156.15788395219971</c:v>
                </c:pt>
                <c:pt idx="2">
                  <c:v>1802.1446637698377</c:v>
                </c:pt>
                <c:pt idx="3">
                  <c:v>6857.8986334284427</c:v>
                </c:pt>
                <c:pt idx="4">
                  <c:v>5268.1612606525314</c:v>
                </c:pt>
                <c:pt idx="5">
                  <c:v>2652.2360910160924</c:v>
                </c:pt>
                <c:pt idx="6">
                  <c:v>0</c:v>
                </c:pt>
                <c:pt idx="7">
                  <c:v>4371.1073895750478</c:v>
                </c:pt>
                <c:pt idx="8">
                  <c:v>4949.352388718612</c:v>
                </c:pt>
                <c:pt idx="9">
                  <c:v>6245.8607468695755</c:v>
                </c:pt>
                <c:pt idx="10">
                  <c:v>4640.7057560905805</c:v>
                </c:pt>
                <c:pt idx="11">
                  <c:v>3992.5001700858279</c:v>
                </c:pt>
                <c:pt idx="12">
                  <c:v>4261.7427108248103</c:v>
                </c:pt>
              </c:numCache>
            </c:numRef>
          </c:val>
        </c:ser>
        <c:ser>
          <c:idx val="1"/>
          <c:order val="1"/>
          <c:tx>
            <c:strRef>
              <c:f>'Acceso a servicios'!$C$24</c:f>
              <c:strCache>
                <c:ptCount val="1"/>
                <c:pt idx="0">
                  <c:v>Acto veredal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servicios'!$H$5:$H$17</c:f>
              <c:numCache>
                <c:formatCode>###0</c:formatCode>
                <c:ptCount val="13"/>
                <c:pt idx="0">
                  <c:v>5004.4316521899409</c:v>
                </c:pt>
                <c:pt idx="1">
                  <c:v>9662.9960413478602</c:v>
                </c:pt>
                <c:pt idx="2">
                  <c:v>5589.8795342565918</c:v>
                </c:pt>
                <c:pt idx="3">
                  <c:v>26473.634523250126</c:v>
                </c:pt>
                <c:pt idx="4">
                  <c:v>11059.410453247925</c:v>
                </c:pt>
                <c:pt idx="5">
                  <c:v>25576.88031225721</c:v>
                </c:pt>
                <c:pt idx="6">
                  <c:v>0</c:v>
                </c:pt>
                <c:pt idx="7">
                  <c:v>8729.0994347917112</c:v>
                </c:pt>
                <c:pt idx="8">
                  <c:v>15953.597193712567</c:v>
                </c:pt>
                <c:pt idx="9">
                  <c:v>2487.7230943498444</c:v>
                </c:pt>
                <c:pt idx="10">
                  <c:v>11861.682681644188</c:v>
                </c:pt>
                <c:pt idx="11">
                  <c:v>15604.765041692835</c:v>
                </c:pt>
                <c:pt idx="12">
                  <c:v>5161.2190934569844</c:v>
                </c:pt>
              </c:numCache>
            </c:numRef>
          </c:val>
        </c:ser>
        <c:ser>
          <c:idx val="2"/>
          <c:order val="2"/>
          <c:tx>
            <c:strRef>
              <c:f>'Acceso a servicios'!$D$24</c:f>
              <c:strCache>
                <c:ptCount val="1"/>
                <c:pt idx="0">
                  <c:v>Pozo con bomba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servicios'!$K$5:$K$17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7050.244196345513</c:v>
                </c:pt>
                <c:pt idx="3">
                  <c:v>1038.075178390633</c:v>
                </c:pt>
                <c:pt idx="4">
                  <c:v>116.92736781633145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53.337457469842256</c:v>
                </c:pt>
                <c:pt idx="9">
                  <c:v>47.180413450054793</c:v>
                </c:pt>
                <c:pt idx="10">
                  <c:v>0</c:v>
                </c:pt>
                <c:pt idx="11">
                  <c:v>0</c:v>
                </c:pt>
                <c:pt idx="12">
                  <c:v>135.22041409264995</c:v>
                </c:pt>
              </c:numCache>
            </c:numRef>
          </c:val>
        </c:ser>
        <c:ser>
          <c:idx val="3"/>
          <c:order val="3"/>
          <c:tx>
            <c:strRef>
              <c:f>'Acceso a servicios'!$E$24</c:f>
              <c:strCache>
                <c:ptCount val="1"/>
                <c:pt idx="0">
                  <c:v>Pozo sin bomba, etc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servicios'!$N$5:$N$17</c:f>
              <c:numCache>
                <c:formatCode>###0</c:formatCode>
                <c:ptCount val="13"/>
                <c:pt idx="0">
                  <c:v>0</c:v>
                </c:pt>
                <c:pt idx="1">
                  <c:v>27.907037070946195</c:v>
                </c:pt>
                <c:pt idx="2">
                  <c:v>2823.5628910916407</c:v>
                </c:pt>
                <c:pt idx="3">
                  <c:v>6338.7603970372384</c:v>
                </c:pt>
                <c:pt idx="4">
                  <c:v>302.61113905814204</c:v>
                </c:pt>
                <c:pt idx="5">
                  <c:v>0</c:v>
                </c:pt>
                <c:pt idx="6">
                  <c:v>390.99521954040529</c:v>
                </c:pt>
                <c:pt idx="7">
                  <c:v>549.68892610424962</c:v>
                </c:pt>
                <c:pt idx="8">
                  <c:v>0</c:v>
                </c:pt>
                <c:pt idx="9">
                  <c:v>277.78534579347195</c:v>
                </c:pt>
                <c:pt idx="10">
                  <c:v>337.33824634207417</c:v>
                </c:pt>
                <c:pt idx="11">
                  <c:v>51.76291780057219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'Acceso a servicios'!$F$24</c:f>
              <c:strCache>
                <c:ptCount val="1"/>
                <c:pt idx="0">
                  <c:v>Rio, quebrada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servicios'!$Q$5:$Q$17</c:f>
              <c:numCache>
                <c:formatCode>###0</c:formatCode>
                <c:ptCount val="13"/>
                <c:pt idx="0">
                  <c:v>170.83335253323503</c:v>
                </c:pt>
                <c:pt idx="1">
                  <c:v>60.371210833104456</c:v>
                </c:pt>
                <c:pt idx="2">
                  <c:v>5459.6413935235823</c:v>
                </c:pt>
                <c:pt idx="3">
                  <c:v>410.43926483197612</c:v>
                </c:pt>
                <c:pt idx="4">
                  <c:v>672.88977922507024</c:v>
                </c:pt>
                <c:pt idx="5">
                  <c:v>970.88359672669583</c:v>
                </c:pt>
                <c:pt idx="6">
                  <c:v>13624.773857088228</c:v>
                </c:pt>
                <c:pt idx="7">
                  <c:v>150.10424952899311</c:v>
                </c:pt>
                <c:pt idx="8">
                  <c:v>0</c:v>
                </c:pt>
                <c:pt idx="9">
                  <c:v>4126.5578743889973</c:v>
                </c:pt>
                <c:pt idx="10">
                  <c:v>2984.2733159231561</c:v>
                </c:pt>
                <c:pt idx="11">
                  <c:v>467.97187042076621</c:v>
                </c:pt>
                <c:pt idx="12">
                  <c:v>889.81778162555565</c:v>
                </c:pt>
              </c:numCache>
            </c:numRef>
          </c:val>
        </c:ser>
        <c:ser>
          <c:idx val="5"/>
          <c:order val="5"/>
          <c:tx>
            <c:strRef>
              <c:f>'Acceso a servicios'!$G$24</c:f>
              <c:strCache>
                <c:ptCount val="1"/>
                <c:pt idx="0">
                  <c:v>agua lluvia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servicios'!$T$5:$T$17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555.95589244140308</c:v>
                </c:pt>
                <c:pt idx="3">
                  <c:v>434.19200306158535</c:v>
                </c:pt>
                <c:pt idx="4">
                  <c:v>0</c:v>
                </c:pt>
                <c:pt idx="5">
                  <c:v>0</c:v>
                </c:pt>
                <c:pt idx="6">
                  <c:v>10771.611875752318</c:v>
                </c:pt>
                <c:pt idx="7">
                  <c:v>0</c:v>
                </c:pt>
                <c:pt idx="8">
                  <c:v>0</c:v>
                </c:pt>
                <c:pt idx="9">
                  <c:v>4281.2970610325165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'Acceso a servicios'!$H$24</c:f>
              <c:strCache>
                <c:ptCount val="1"/>
                <c:pt idx="0">
                  <c:v>agua embotellada, etc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servicios'!$W$5:$W$17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7.002991910759798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'Acceso a servicios'!$I$24</c:f>
              <c:strCache>
                <c:ptCount val="1"/>
                <c:pt idx="0">
                  <c:v>pila pública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servicios'!$Z$5:$Z$17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598.71296009897924</c:v>
                </c:pt>
                <c:pt idx="9">
                  <c:v>756.5924722047796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8"/>
          <c:tx>
            <c:strRef>
              <c:f>'Acceso a servicios'!$J$24</c:f>
              <c:strCache>
                <c:ptCount val="1"/>
                <c:pt idx="0">
                  <c:v>Carrotanque, etc</c:v>
                </c:pt>
              </c:strCache>
            </c:strRef>
          </c:tx>
          <c:invertIfNegative val="0"/>
          <c:cat>
            <c:strRef>
              <c:f>'Acceso a servicios'!$A$5:$A$17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servicios'!$AC$5:$AC$17</c:f>
              <c:numCache>
                <c:formatCode>###0</c:formatCode>
                <c:ptCount val="13"/>
                <c:pt idx="0">
                  <c:v>0</c:v>
                </c:pt>
                <c:pt idx="1">
                  <c:v>47.56782679588963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47444736"/>
        <c:axId val="138256384"/>
      </c:barChart>
      <c:catAx>
        <c:axId val="1474447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8256384"/>
        <c:crosses val="autoZero"/>
        <c:auto val="1"/>
        <c:lblAlgn val="ctr"/>
        <c:lblOffset val="100"/>
        <c:noMultiLvlLbl val="0"/>
      </c:catAx>
      <c:valAx>
        <c:axId val="138256384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474447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Viviendas</a:t>
            </a:r>
            <a:r>
              <a:rPr lang="es-CO" sz="1400" baseline="0"/>
              <a:t> que cuentan con el servicio de télefono fijo en el sector residencial</a:t>
            </a:r>
            <a:endParaRPr lang="es-CO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a servicios'!$C$360</c:f>
              <c:strCache>
                <c:ptCount val="1"/>
                <c:pt idx="0">
                  <c:v>Si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servicios'!$A$362:$A$374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servicios'!$E$362:$E$374</c:f>
              <c:numCache>
                <c:formatCode>###0</c:formatCode>
                <c:ptCount val="13"/>
                <c:pt idx="0">
                  <c:v>59.91176470588249</c:v>
                </c:pt>
                <c:pt idx="1">
                  <c:v>0</c:v>
                </c:pt>
                <c:pt idx="2">
                  <c:v>19.216981132075546</c:v>
                </c:pt>
                <c:pt idx="3">
                  <c:v>297.23001822944371</c:v>
                </c:pt>
                <c:pt idx="4">
                  <c:v>0</c:v>
                </c:pt>
                <c:pt idx="5">
                  <c:v>613.4555845327377</c:v>
                </c:pt>
                <c:pt idx="6">
                  <c:v>0</c:v>
                </c:pt>
                <c:pt idx="7">
                  <c:v>0</c:v>
                </c:pt>
                <c:pt idx="8">
                  <c:v>42.266449314239352</c:v>
                </c:pt>
                <c:pt idx="9">
                  <c:v>19.277602523659329</c:v>
                </c:pt>
                <c:pt idx="10">
                  <c:v>45.266666666666609</c:v>
                </c:pt>
                <c:pt idx="11">
                  <c:v>0</c:v>
                </c:pt>
                <c:pt idx="12">
                  <c:v>265.69565217391306</c:v>
                </c:pt>
              </c:numCache>
            </c:numRef>
          </c:val>
        </c:ser>
        <c:ser>
          <c:idx val="1"/>
          <c:order val="1"/>
          <c:tx>
            <c:strRef>
              <c:f>'Acceso a servicios'!$D$360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servicios'!$A$362:$A$374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servicios'!$F$362:$F$374</c:f>
              <c:numCache>
                <c:formatCode>###0</c:formatCode>
                <c:ptCount val="13"/>
                <c:pt idx="0">
                  <c:v>6051.0882352941171</c:v>
                </c:pt>
                <c:pt idx="1">
                  <c:v>6111</c:v>
                </c:pt>
                <c:pt idx="2">
                  <c:v>6091.7830188679254</c:v>
                </c:pt>
                <c:pt idx="3">
                  <c:v>5813.7699817705561</c:v>
                </c:pt>
                <c:pt idx="4">
                  <c:v>6111</c:v>
                </c:pt>
                <c:pt idx="5">
                  <c:v>5497.5444154672623</c:v>
                </c:pt>
                <c:pt idx="6">
                  <c:v>6111</c:v>
                </c:pt>
                <c:pt idx="7">
                  <c:v>6111</c:v>
                </c:pt>
                <c:pt idx="8">
                  <c:v>6068.7335506857607</c:v>
                </c:pt>
                <c:pt idx="9">
                  <c:v>6091.722397476341</c:v>
                </c:pt>
                <c:pt idx="10">
                  <c:v>6065.7333333333327</c:v>
                </c:pt>
                <c:pt idx="11">
                  <c:v>6111</c:v>
                </c:pt>
                <c:pt idx="12">
                  <c:v>5845.304347826087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45248"/>
        <c:axId val="138258688"/>
      </c:barChart>
      <c:catAx>
        <c:axId val="1474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258688"/>
        <c:crosses val="autoZero"/>
        <c:auto val="1"/>
        <c:lblAlgn val="ctr"/>
        <c:lblOffset val="100"/>
        <c:noMultiLvlLbl val="0"/>
      </c:catAx>
      <c:valAx>
        <c:axId val="138258688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47445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 b="1" i="0" baseline="0"/>
              <a:t>Viviendas que cuentan con el servicio de télefono celular en el sector residencial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a servicios'!$K$360</c:f>
              <c:strCache>
                <c:ptCount val="1"/>
                <c:pt idx="0">
                  <c:v>Si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'Acceso a servicios'!$A$362:$A$374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servicios'!$I$362:$I$374</c:f>
              <c:numCache>
                <c:formatCode>###0</c:formatCode>
                <c:ptCount val="13"/>
                <c:pt idx="0">
                  <c:v>5212.3235294117667</c:v>
                </c:pt>
                <c:pt idx="1">
                  <c:v>5457.4171122994703</c:v>
                </c:pt>
                <c:pt idx="2">
                  <c:v>4785.0283018868167</c:v>
                </c:pt>
                <c:pt idx="3">
                  <c:v>5014.3121692370623</c:v>
                </c:pt>
                <c:pt idx="4">
                  <c:v>5670.101503334814</c:v>
                </c:pt>
                <c:pt idx="5">
                  <c:v>5045.0242487800806</c:v>
                </c:pt>
                <c:pt idx="6">
                  <c:v>5018.6071697884054</c:v>
                </c:pt>
                <c:pt idx="7">
                  <c:v>5460.3423776898262</c:v>
                </c:pt>
                <c:pt idx="8">
                  <c:v>5644.0826624829224</c:v>
                </c:pt>
                <c:pt idx="9">
                  <c:v>3836.2429022082242</c:v>
                </c:pt>
                <c:pt idx="10">
                  <c:v>4979.3333333333267</c:v>
                </c:pt>
                <c:pt idx="11">
                  <c:v>4616.5039597220366</c:v>
                </c:pt>
                <c:pt idx="12">
                  <c:v>5632.7478260869566</c:v>
                </c:pt>
              </c:numCache>
            </c:numRef>
          </c:val>
        </c:ser>
        <c:ser>
          <c:idx val="1"/>
          <c:order val="1"/>
          <c:tx>
            <c:strRef>
              <c:f>'Acceso a servicios'!$L$360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servicios'!$A$362:$A$374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servicios'!$J$362:$J$374</c:f>
              <c:numCache>
                <c:formatCode>###0</c:formatCode>
                <c:ptCount val="13"/>
                <c:pt idx="0">
                  <c:v>898.67647058823741</c:v>
                </c:pt>
                <c:pt idx="1">
                  <c:v>653.58288770053628</c:v>
                </c:pt>
                <c:pt idx="2">
                  <c:v>1325.971698113214</c:v>
                </c:pt>
                <c:pt idx="3">
                  <c:v>1096.6878307629368</c:v>
                </c:pt>
                <c:pt idx="4">
                  <c:v>440.89849666518063</c:v>
                </c:pt>
                <c:pt idx="5">
                  <c:v>1065.9757512199185</c:v>
                </c:pt>
                <c:pt idx="6">
                  <c:v>1092.3928302115878</c:v>
                </c:pt>
                <c:pt idx="7">
                  <c:v>650.65762231018243</c:v>
                </c:pt>
                <c:pt idx="8">
                  <c:v>466.91733751707989</c:v>
                </c:pt>
                <c:pt idx="9">
                  <c:v>2274.7570977918026</c:v>
                </c:pt>
                <c:pt idx="10">
                  <c:v>1131.6666666666652</c:v>
                </c:pt>
                <c:pt idx="11">
                  <c:v>1494.4960402779568</c:v>
                </c:pt>
                <c:pt idx="12">
                  <c:v>478.25217391304352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45760"/>
        <c:axId val="138260992"/>
      </c:barChart>
      <c:catAx>
        <c:axId val="14744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260992"/>
        <c:crosses val="autoZero"/>
        <c:auto val="1"/>
        <c:lblAlgn val="ctr"/>
        <c:lblOffset val="100"/>
        <c:noMultiLvlLbl val="0"/>
      </c:catAx>
      <c:valAx>
        <c:axId val="138260992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47445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 b="1" i="0" baseline="0"/>
              <a:t>Viviendas que cuentan con el servicio de internet en el sector residencial</a:t>
            </a:r>
            <a:endParaRPr lang="es-CO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a servicios'!$O$360</c:f>
              <c:strCache>
                <c:ptCount val="1"/>
                <c:pt idx="0">
                  <c:v>Si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servicios'!$A$362:$A$374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servicios'!$M$362:$M$374</c:f>
              <c:numCache>
                <c:formatCode>###0</c:formatCode>
                <c:ptCount val="13"/>
                <c:pt idx="0">
                  <c:v>179.73529411764747</c:v>
                </c:pt>
                <c:pt idx="1">
                  <c:v>130.71657754010729</c:v>
                </c:pt>
                <c:pt idx="2">
                  <c:v>76.867924528302183</c:v>
                </c:pt>
                <c:pt idx="3">
                  <c:v>110.80505689615508</c:v>
                </c:pt>
                <c:pt idx="4">
                  <c:v>176.54035612199405</c:v>
                </c:pt>
                <c:pt idx="5">
                  <c:v>424.90551507974567</c:v>
                </c:pt>
                <c:pt idx="6">
                  <c:v>108.30085698200541</c:v>
                </c:pt>
                <c:pt idx="7">
                  <c:v>185.90217780290931</c:v>
                </c:pt>
                <c:pt idx="8">
                  <c:v>507.99194979505086</c:v>
                </c:pt>
                <c:pt idx="9">
                  <c:v>96.388012618296671</c:v>
                </c:pt>
                <c:pt idx="10">
                  <c:v>135.79999999999984</c:v>
                </c:pt>
                <c:pt idx="11">
                  <c:v>201.59352932848</c:v>
                </c:pt>
                <c:pt idx="12">
                  <c:v>584.53043478260872</c:v>
                </c:pt>
              </c:numCache>
            </c:numRef>
          </c:val>
        </c:ser>
        <c:ser>
          <c:idx val="1"/>
          <c:order val="1"/>
          <c:tx>
            <c:strRef>
              <c:f>'Acceso a servicios'!$P$360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servicios'!$A$362:$A$374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servicios'!$N$362:$N$374</c:f>
              <c:numCache>
                <c:formatCode>###0</c:formatCode>
                <c:ptCount val="13"/>
                <c:pt idx="0">
                  <c:v>5931.2647058823532</c:v>
                </c:pt>
                <c:pt idx="1">
                  <c:v>5980.2834224598937</c:v>
                </c:pt>
                <c:pt idx="2">
                  <c:v>6034.1320754716999</c:v>
                </c:pt>
                <c:pt idx="3">
                  <c:v>6000.1949431038447</c:v>
                </c:pt>
                <c:pt idx="4">
                  <c:v>5934.4596438780045</c:v>
                </c:pt>
                <c:pt idx="5">
                  <c:v>5686.0944849202542</c:v>
                </c:pt>
                <c:pt idx="6">
                  <c:v>6002.6991430179942</c:v>
                </c:pt>
                <c:pt idx="7">
                  <c:v>5925.0978221970936</c:v>
                </c:pt>
                <c:pt idx="8">
                  <c:v>5603.0080502049505</c:v>
                </c:pt>
                <c:pt idx="9">
                  <c:v>6014.6119873817042</c:v>
                </c:pt>
                <c:pt idx="10">
                  <c:v>5975.199999999998</c:v>
                </c:pt>
                <c:pt idx="11">
                  <c:v>5909.4064706715189</c:v>
                </c:pt>
                <c:pt idx="12">
                  <c:v>5526.4695652173914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47296"/>
        <c:axId val="138263296"/>
      </c:barChart>
      <c:catAx>
        <c:axId val="147447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263296"/>
        <c:crosses val="autoZero"/>
        <c:auto val="1"/>
        <c:lblAlgn val="ctr"/>
        <c:lblOffset val="100"/>
        <c:noMultiLvlLbl val="0"/>
      </c:catAx>
      <c:valAx>
        <c:axId val="138263296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4744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 b="1" i="0" baseline="0"/>
              <a:t>Viviendas que cuentan con equipo de comunicaciones en el sector residencial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a servicios'!$O$360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'Acceso a servicios'!$A$362:$A$374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servicios'!$Q$362:$Q$374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230.60377358490649</c:v>
                </c:pt>
                <c:pt idx="3">
                  <c:v>30.446263345195714</c:v>
                </c:pt>
                <c:pt idx="4">
                  <c:v>0</c:v>
                </c:pt>
                <c:pt idx="5">
                  <c:v>37.710013890598397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'Acceso a servicios'!$P$360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servicios'!$A$362:$A$374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servicios'!$R$362:$R$374</c:f>
              <c:numCache>
                <c:formatCode>###0</c:formatCode>
                <c:ptCount val="13"/>
                <c:pt idx="0">
                  <c:v>6111</c:v>
                </c:pt>
                <c:pt idx="1">
                  <c:v>6111</c:v>
                </c:pt>
                <c:pt idx="2">
                  <c:v>5880.3962264150996</c:v>
                </c:pt>
                <c:pt idx="3">
                  <c:v>6080.5537366548042</c:v>
                </c:pt>
                <c:pt idx="4">
                  <c:v>6111</c:v>
                </c:pt>
                <c:pt idx="5">
                  <c:v>6073.2899861094011</c:v>
                </c:pt>
                <c:pt idx="6">
                  <c:v>6111</c:v>
                </c:pt>
                <c:pt idx="7">
                  <c:v>6111</c:v>
                </c:pt>
                <c:pt idx="8">
                  <c:v>6111</c:v>
                </c:pt>
                <c:pt idx="9">
                  <c:v>6111</c:v>
                </c:pt>
                <c:pt idx="10">
                  <c:v>6111</c:v>
                </c:pt>
                <c:pt idx="11">
                  <c:v>6111</c:v>
                </c:pt>
                <c:pt idx="12">
                  <c:v>6111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04864"/>
        <c:axId val="147506304"/>
      </c:barChart>
      <c:catAx>
        <c:axId val="14800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506304"/>
        <c:crosses val="autoZero"/>
        <c:auto val="1"/>
        <c:lblAlgn val="ctr"/>
        <c:lblOffset val="100"/>
        <c:noMultiLvlLbl val="0"/>
      </c:catAx>
      <c:valAx>
        <c:axId val="147506304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48004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 b="1" i="0" baseline="0"/>
              <a:t>Viviendas que cuentan con el servicio de télefono fijo en el sector residencial</a:t>
            </a:r>
          </a:p>
        </c:rich>
      </c:tx>
      <c:overlay val="0"/>
    </c:title>
    <c:autoTitleDeleted val="0"/>
    <c:view3D>
      <c:rotX val="30"/>
      <c:rotY val="1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473097112861052E-2"/>
          <c:y val="0.30083880139982749"/>
          <c:w val="0.78506911636045562"/>
          <c:h val="0.6445261009040534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-3.9048556430446193E-3"/>
                  <c:y val="-0.182567439486731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'Acceso a servicios'!$A$398:$A$399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'Acceso a servicios'!$F$398:$F$399</c:f>
              <c:numCache>
                <c:formatCode>###0.0%</c:formatCode>
                <c:ptCount val="2"/>
                <c:pt idx="0">
                  <c:v>2.9234970286801908E-2</c:v>
                </c:pt>
                <c:pt idx="1">
                  <c:v>0.97076502971319822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 b="1" i="0" baseline="0"/>
              <a:t>Viviendas que cuentan con  télefono celular en el sector residencial</a:t>
            </a:r>
            <a:endParaRPr lang="es-CO" sz="1400"/>
          </a:p>
        </c:rich>
      </c:tx>
      <c:overlay val="0"/>
    </c:title>
    <c:autoTitleDeleted val="0"/>
    <c:view3D>
      <c:rotX val="30"/>
      <c:rotY val="1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'Acceso a servicios'!$I$398:$I$399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'Acceso a servicios'!$N$398:$N$399</c:f>
              <c:numCache>
                <c:formatCode>###0.0%</c:formatCode>
                <c:ptCount val="2"/>
                <c:pt idx="0">
                  <c:v>0.82141191077230591</c:v>
                </c:pt>
                <c:pt idx="1">
                  <c:v>0.17858808922769864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 b="1" i="0" baseline="0"/>
              <a:t>Viviendas que cuentan con equipo de comunicaciones en el sector residencial</a:t>
            </a:r>
            <a:endParaRPr lang="es-CO" sz="1400"/>
          </a:p>
        </c:rich>
      </c:tx>
      <c:overlay val="0"/>
    </c:title>
    <c:autoTitleDeleted val="0"/>
    <c:view3D>
      <c:rotX val="30"/>
      <c:rotY val="1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'Acceso a servicios'!$Y$398:$Y$399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'Acceso a servicios'!$AD$398:$AD$399</c:f>
              <c:numCache>
                <c:formatCode>###0.0%</c:formatCode>
                <c:ptCount val="2"/>
                <c:pt idx="0">
                  <c:v>6.3364966541804638E-3</c:v>
                </c:pt>
                <c:pt idx="1">
                  <c:v>0.99366350334581954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 b="1" i="0" baseline="0"/>
              <a:t>Viviendas que cuentan con el servicio de internet en el sector residencial</a:t>
            </a:r>
          </a:p>
        </c:rich>
      </c:tx>
      <c:overlay val="0"/>
    </c:title>
    <c:autoTitleDeleted val="0"/>
    <c:view3D>
      <c:rotX val="30"/>
      <c:rotY val="1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-9.1063598078657531E-3"/>
                  <c:y val="-0.159293879234671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'Acceso a servicios'!$Q$398:$Q$399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'Acceso a servicios'!$V$398:$V$399</c:f>
              <c:numCache>
                <c:formatCode>###0.0%</c:formatCode>
                <c:ptCount val="2"/>
                <c:pt idx="0">
                  <c:v>3.7176709192894834E-2</c:v>
                </c:pt>
                <c:pt idx="1">
                  <c:v>0.96282329080710538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Cuenta</a:t>
            </a:r>
            <a:r>
              <a:rPr lang="es-CO" sz="1400" baseline="0"/>
              <a:t> con energía eléctrica?</a:t>
            </a:r>
            <a:endParaRPr lang="es-CO" sz="1400"/>
          </a:p>
        </c:rich>
      </c:tx>
      <c:overlay val="0"/>
    </c:title>
    <c:autoTitleDeleted val="0"/>
    <c:view3D>
      <c:rotX val="30"/>
      <c:rotY val="1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446194225722045E-2"/>
          <c:y val="0.14397103705060124"/>
          <c:w val="0.55058114610673659"/>
          <c:h val="0.775963040957089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'Acceso a servicios'!$B$98:$F$98</c:f>
              <c:strCache>
                <c:ptCount val="5"/>
                <c:pt idx="0">
                  <c:v>No utiliza EE</c:v>
                </c:pt>
                <c:pt idx="1">
                  <c:v>Sí, conectado a red pública</c:v>
                </c:pt>
                <c:pt idx="2">
                  <c:v>Sí, a través de planta municipal</c:v>
                </c:pt>
                <c:pt idx="3">
                  <c:v>Sí, a través de planta propia</c:v>
                </c:pt>
                <c:pt idx="4">
                  <c:v>Sí, a través de planta compartida</c:v>
                </c:pt>
              </c:strCache>
            </c:strRef>
          </c:cat>
          <c:val>
            <c:numRef>
              <c:f>'Acceso a servicios'!$B$99:$F$99</c:f>
              <c:numCache>
                <c:formatCode>###0.0%</c:formatCode>
                <c:ptCount val="5"/>
                <c:pt idx="0">
                  <c:v>2.904118848294588E-2</c:v>
                </c:pt>
                <c:pt idx="1">
                  <c:v>0.85919270822833171</c:v>
                </c:pt>
                <c:pt idx="2">
                  <c:v>7.3847663647935241E-2</c:v>
                </c:pt>
                <c:pt idx="3">
                  <c:v>1.0114452601199902E-2</c:v>
                </c:pt>
                <c:pt idx="4">
                  <c:v>2.7803987039595607E-2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Tipo de vivienda por subregión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'Caract.'!$C$36</c:f>
              <c:strCache>
                <c:ptCount val="1"/>
                <c:pt idx="0">
                  <c:v>Casa</c:v>
                </c:pt>
              </c:strCache>
            </c:strRef>
          </c:tx>
          <c:invertIfNegative val="0"/>
          <c:cat>
            <c:strRef>
              <c:f>'Caract.'!$A$38:$A$50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'Caract.'!$E$38:$E$50</c:f>
              <c:numCache>
                <c:formatCode>###0</c:formatCode>
                <c:ptCount val="13"/>
                <c:pt idx="0">
                  <c:v>6111</c:v>
                </c:pt>
                <c:pt idx="1">
                  <c:v>9901.4784946236541</c:v>
                </c:pt>
                <c:pt idx="2">
                  <c:v>23281.428571428569</c:v>
                </c:pt>
                <c:pt idx="3">
                  <c:v>41553</c:v>
                </c:pt>
                <c:pt idx="4">
                  <c:v>17420</c:v>
                </c:pt>
                <c:pt idx="5">
                  <c:v>28835</c:v>
                </c:pt>
                <c:pt idx="6">
                  <c:v>24787.38095238095</c:v>
                </c:pt>
                <c:pt idx="7">
                  <c:v>13800</c:v>
                </c:pt>
                <c:pt idx="8">
                  <c:v>20650.594405594406</c:v>
                </c:pt>
                <c:pt idx="9">
                  <c:v>18230</c:v>
                </c:pt>
                <c:pt idx="10">
                  <c:v>19677.155555555553</c:v>
                </c:pt>
                <c:pt idx="11">
                  <c:v>19902.98936170213</c:v>
                </c:pt>
                <c:pt idx="12">
                  <c:v>10266.295652173914</c:v>
                </c:pt>
              </c:numCache>
            </c:numRef>
          </c:val>
        </c:ser>
        <c:ser>
          <c:idx val="1"/>
          <c:order val="1"/>
          <c:tx>
            <c:strRef>
              <c:f>'Caract.'!$F$36</c:f>
              <c:strCache>
                <c:ptCount val="1"/>
                <c:pt idx="0">
                  <c:v>Apartamento</c:v>
                </c:pt>
              </c:strCache>
            </c:strRef>
          </c:tx>
          <c:invertIfNegative val="0"/>
          <c:cat>
            <c:strRef>
              <c:f>'Caract.'!$A$38:$A$50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'Caract.'!$H$38:$H$50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904.40559440559446</c:v>
                </c:pt>
                <c:pt idx="9">
                  <c:v>0</c:v>
                </c:pt>
                <c:pt idx="10">
                  <c:v>146.84444444444443</c:v>
                </c:pt>
                <c:pt idx="11">
                  <c:v>0</c:v>
                </c:pt>
                <c:pt idx="12">
                  <c:v>181.70434782608717</c:v>
                </c:pt>
              </c:numCache>
            </c:numRef>
          </c:val>
        </c:ser>
        <c:ser>
          <c:idx val="2"/>
          <c:order val="2"/>
          <c:tx>
            <c:strRef>
              <c:f>'Caract.'!$I$36</c:f>
              <c:strCache>
                <c:ptCount val="1"/>
                <c:pt idx="0">
                  <c:v>Otro</c:v>
                </c:pt>
              </c:strCache>
            </c:strRef>
          </c:tx>
          <c:invertIfNegative val="0"/>
          <c:cat>
            <c:strRef>
              <c:f>'Caract.'!$A$38:$A$50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'Caract.'!$K$38:$K$50</c:f>
              <c:numCache>
                <c:formatCode>###0</c:formatCode>
                <c:ptCount val="13"/>
                <c:pt idx="0">
                  <c:v>0</c:v>
                </c:pt>
                <c:pt idx="1">
                  <c:v>53.52150537634396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364.99999999999943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214.01063829787199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28666624"/>
        <c:axId val="93736896"/>
        <c:axId val="0"/>
      </c:bar3DChart>
      <c:catAx>
        <c:axId val="1286666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3736896"/>
        <c:crosses val="autoZero"/>
        <c:auto val="1"/>
        <c:lblAlgn val="ctr"/>
        <c:lblOffset val="100"/>
        <c:noMultiLvlLbl val="0"/>
      </c:catAx>
      <c:valAx>
        <c:axId val="93736896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28666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Uso del servivio</a:t>
            </a:r>
            <a:r>
              <a:rPr lang="es-CO" sz="1400" baseline="0"/>
              <a:t> de energía eléctrica por subregión en el sector residencial del departamento de Nariño</a:t>
            </a:r>
            <a:endParaRPr lang="es-CO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22865076648029"/>
          <c:y val="0.16089086859688195"/>
          <c:w val="0.51760325611472668"/>
          <c:h val="0.764716693264123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'Acceso a servicios'!$B$98</c:f>
              <c:strCache>
                <c:ptCount val="1"/>
                <c:pt idx="0">
                  <c:v>No utiliza EE</c:v>
                </c:pt>
              </c:strCache>
            </c:strRef>
          </c:tx>
          <c:invertIfNegative val="0"/>
          <c:cat>
            <c:strRef>
              <c:f>'Acceso a servicios'!$A$81:$A$93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servicios'!$E$81:$E$93</c:f>
              <c:numCache>
                <c:formatCode>###0</c:formatCode>
                <c:ptCount val="13"/>
                <c:pt idx="0">
                  <c:v>179.73529411764747</c:v>
                </c:pt>
                <c:pt idx="1">
                  <c:v>0</c:v>
                </c:pt>
                <c:pt idx="2">
                  <c:v>805.33243486073957</c:v>
                </c:pt>
                <c:pt idx="3">
                  <c:v>252.63457182719839</c:v>
                </c:pt>
                <c:pt idx="4">
                  <c:v>825.18902632210222</c:v>
                </c:pt>
                <c:pt idx="5">
                  <c:v>0</c:v>
                </c:pt>
                <c:pt idx="6">
                  <c:v>3143.3501517592285</c:v>
                </c:pt>
                <c:pt idx="7">
                  <c:v>209.06190037247441</c:v>
                </c:pt>
                <c:pt idx="8">
                  <c:v>300.97092589560356</c:v>
                </c:pt>
                <c:pt idx="9">
                  <c:v>1610.2208201892759</c:v>
                </c:pt>
                <c:pt idx="10">
                  <c:v>293.68888888888853</c:v>
                </c:pt>
                <c:pt idx="11">
                  <c:v>212.12604030852739</c:v>
                </c:pt>
                <c:pt idx="12">
                  <c:v>90.852173913043472</c:v>
                </c:pt>
              </c:numCache>
            </c:numRef>
          </c:val>
        </c:ser>
        <c:ser>
          <c:idx val="1"/>
          <c:order val="1"/>
          <c:tx>
            <c:strRef>
              <c:f>'Acceso a servicios'!$C$98</c:f>
              <c:strCache>
                <c:ptCount val="1"/>
                <c:pt idx="0">
                  <c:v>Sí, conectado a red pública</c:v>
                </c:pt>
              </c:strCache>
            </c:strRef>
          </c:tx>
          <c:invertIfNegative val="0"/>
          <c:cat>
            <c:strRef>
              <c:f>'Acceso a servicios'!$A$81:$A$93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servicios'!$H$81:$H$93</c:f>
              <c:numCache>
                <c:formatCode>###0</c:formatCode>
                <c:ptCount val="13"/>
                <c:pt idx="0">
                  <c:v>5931.2647058823532</c:v>
                </c:pt>
                <c:pt idx="1">
                  <c:v>9955</c:v>
                </c:pt>
                <c:pt idx="2">
                  <c:v>18376.221922731449</c:v>
                </c:pt>
                <c:pt idx="3">
                  <c:v>41300.365428172801</c:v>
                </c:pt>
                <c:pt idx="4">
                  <c:v>16594.81097367789</c:v>
                </c:pt>
                <c:pt idx="5">
                  <c:v>29200</c:v>
                </c:pt>
                <c:pt idx="6">
                  <c:v>0</c:v>
                </c:pt>
                <c:pt idx="7">
                  <c:v>13590.938099627527</c:v>
                </c:pt>
                <c:pt idx="8">
                  <c:v>21254.029074104397</c:v>
                </c:pt>
                <c:pt idx="9">
                  <c:v>12249.17981072562</c:v>
                </c:pt>
                <c:pt idx="10">
                  <c:v>19530.31111111111</c:v>
                </c:pt>
                <c:pt idx="11">
                  <c:v>19904.873959691471</c:v>
                </c:pt>
                <c:pt idx="12">
                  <c:v>10357.147826086957</c:v>
                </c:pt>
              </c:numCache>
            </c:numRef>
          </c:val>
        </c:ser>
        <c:ser>
          <c:idx val="2"/>
          <c:order val="2"/>
          <c:tx>
            <c:strRef>
              <c:f>'Acceso a servicios'!$D$98</c:f>
              <c:strCache>
                <c:ptCount val="1"/>
                <c:pt idx="0">
                  <c:v>Sí, a través de planta municipal</c:v>
                </c:pt>
              </c:strCache>
            </c:strRef>
          </c:tx>
          <c:invertIfNegative val="0"/>
          <c:cat>
            <c:strRef>
              <c:f>'Acceso a servicios'!$A$81:$A$93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servicios'!$K$81:$K$93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3148.1176999101667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17123.847379802399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'Acceso a servicios'!$E$98</c:f>
              <c:strCache>
                <c:ptCount val="1"/>
                <c:pt idx="0">
                  <c:v>Sí, a través de planta propia</c:v>
                </c:pt>
              </c:strCache>
            </c:strRef>
          </c:tx>
          <c:invertIfNegative val="0"/>
          <c:cat>
            <c:strRef>
              <c:f>'Acceso a servicios'!$A$81:$A$93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servicios'!$N$81:$N$93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366.06019766397264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502.93602428147682</c:v>
                </c:pt>
                <c:pt idx="7">
                  <c:v>0</c:v>
                </c:pt>
                <c:pt idx="8">
                  <c:v>0</c:v>
                </c:pt>
                <c:pt idx="9">
                  <c:v>1610.2208201892759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'Acceso a servicios'!$F$98</c:f>
              <c:strCache>
                <c:ptCount val="1"/>
                <c:pt idx="0">
                  <c:v>Sí, a través de planta compartida</c:v>
                </c:pt>
              </c:strCache>
            </c:strRef>
          </c:tx>
          <c:invertIfNegative val="0"/>
          <c:cat>
            <c:strRef>
              <c:f>'Acceso a servicios'!$A$81:$A$93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servicios'!$Q$81:$Q$93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585.69631626235605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4017.2473965377931</c:v>
                </c:pt>
                <c:pt idx="7">
                  <c:v>0</c:v>
                </c:pt>
                <c:pt idx="8">
                  <c:v>0</c:v>
                </c:pt>
                <c:pt idx="9">
                  <c:v>2760.3785488959006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48006400"/>
        <c:axId val="148366464"/>
      </c:barChart>
      <c:catAx>
        <c:axId val="1480064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8366464"/>
        <c:crosses val="autoZero"/>
        <c:auto val="1"/>
        <c:lblAlgn val="ctr"/>
        <c:lblOffset val="100"/>
        <c:noMultiLvlLbl val="0"/>
      </c:catAx>
      <c:valAx>
        <c:axId val="148366464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4800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Servicio de alcantarillado en el sector residencial del departamento de Nariño</a:t>
            </a:r>
          </a:p>
        </c:rich>
      </c:tx>
      <c:overlay val="0"/>
    </c:title>
    <c:autoTitleDeleted val="0"/>
    <c:view3D>
      <c:rotX val="3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'Acceso a servicios'!$B$212:$C$212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'Acceso a servicios'!$B$213:$C$213</c:f>
              <c:numCache>
                <c:formatCode>###0.0%</c:formatCode>
                <c:ptCount val="2"/>
                <c:pt idx="0">
                  <c:v>0.3152324590381998</c:v>
                </c:pt>
                <c:pt idx="1">
                  <c:v>0.68476754096180903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Servicio de alcantarillado en el sector residencial</a:t>
            </a:r>
            <a:r>
              <a:rPr lang="es-CO" sz="1400" baseline="0"/>
              <a:t> </a:t>
            </a:r>
            <a:r>
              <a:rPr lang="es-CO" sz="1400"/>
              <a:t>por</a:t>
            </a:r>
            <a:r>
              <a:rPr lang="es-CO" sz="1400" baseline="0"/>
              <a:t> subregión del departamento de Nariño</a:t>
            </a:r>
            <a:endParaRPr lang="es-CO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Si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servicios'!$A$193:$A$205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servicios'!$E$193:$E$205</c:f>
              <c:numCache>
                <c:formatCode>###0.0%</c:formatCode>
                <c:ptCount val="13"/>
                <c:pt idx="0">
                  <c:v>3055.5000000000082</c:v>
                </c:pt>
                <c:pt idx="1">
                  <c:v>1284.516129032261</c:v>
                </c:pt>
                <c:pt idx="2">
                  <c:v>4117.294441892529</c:v>
                </c:pt>
                <c:pt idx="3">
                  <c:v>13471.593189678426</c:v>
                </c:pt>
                <c:pt idx="4">
                  <c:v>8664.3588740835166</c:v>
                </c:pt>
                <c:pt idx="5">
                  <c:v>14788.228304486476</c:v>
                </c:pt>
                <c:pt idx="6">
                  <c:v>126.85811361575514</c:v>
                </c:pt>
                <c:pt idx="7">
                  <c:v>5033.4791054656671</c:v>
                </c:pt>
                <c:pt idx="8">
                  <c:v>5452.6189956653197</c:v>
                </c:pt>
                <c:pt idx="9">
                  <c:v>5671.5555555555575</c:v>
                </c:pt>
                <c:pt idx="10">
                  <c:v>5473.7910447761124</c:v>
                </c:pt>
                <c:pt idx="11">
                  <c:v>5688.9480903499734</c:v>
                </c:pt>
                <c:pt idx="12">
                  <c:v>4906.0173913043482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'Acceso a servicios'!$A$193:$A$205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servicios'!$H$193:$H$205</c:f>
              <c:numCache>
                <c:formatCode>###0</c:formatCode>
                <c:ptCount val="13"/>
                <c:pt idx="0">
                  <c:v>3055.5000000000082</c:v>
                </c:pt>
                <c:pt idx="1">
                  <c:v>8670.4838709677515</c:v>
                </c:pt>
                <c:pt idx="2">
                  <c:v>19164.134129536145</c:v>
                </c:pt>
                <c:pt idx="3">
                  <c:v>28081.40681032158</c:v>
                </c:pt>
                <c:pt idx="4">
                  <c:v>8755.6411259164779</c:v>
                </c:pt>
                <c:pt idx="5">
                  <c:v>14411.77169551352</c:v>
                </c:pt>
                <c:pt idx="6">
                  <c:v>24660.522838765195</c:v>
                </c:pt>
                <c:pt idx="7">
                  <c:v>8766.5208945343293</c:v>
                </c:pt>
                <c:pt idx="8">
                  <c:v>16102.381004334698</c:v>
                </c:pt>
                <c:pt idx="9">
                  <c:v>12558.444444444509</c:v>
                </c:pt>
                <c:pt idx="10">
                  <c:v>14350.208955223863</c:v>
                </c:pt>
                <c:pt idx="11">
                  <c:v>14428.051909650005</c:v>
                </c:pt>
                <c:pt idx="12">
                  <c:v>5541.9826086956518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007936"/>
        <c:axId val="148369920"/>
        <c:axId val="0"/>
      </c:bar3DChart>
      <c:catAx>
        <c:axId val="1480079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8369920"/>
        <c:crosses val="autoZero"/>
        <c:auto val="1"/>
        <c:lblAlgn val="ctr"/>
        <c:lblOffset val="100"/>
        <c:noMultiLvlLbl val="0"/>
      </c:catAx>
      <c:valAx>
        <c:axId val="148369920"/>
        <c:scaling>
          <c:orientation val="minMax"/>
        </c:scaling>
        <c:delete val="0"/>
        <c:axPos val="b"/>
        <c:majorGridlines/>
        <c:numFmt formatCode="###0.0%" sourceLinked="1"/>
        <c:majorTickMark val="none"/>
        <c:minorTickMark val="none"/>
        <c:tickLblPos val="nextTo"/>
        <c:crossAx val="148007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Tipo de sanitario en el sector residencial del departamento de</a:t>
            </a:r>
            <a:r>
              <a:rPr lang="es-CO" sz="1400" baseline="0"/>
              <a:t> Nariño</a:t>
            </a:r>
            <a:endParaRPr lang="es-CO" sz="1400"/>
          </a:p>
        </c:rich>
      </c:tx>
      <c:overlay val="0"/>
    </c:title>
    <c:autoTitleDeleted val="0"/>
    <c:view3D>
      <c:rotX val="30"/>
      <c:rotY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'Acceso a servicios'!$B$272:$E$272</c:f>
              <c:strCache>
                <c:ptCount val="4"/>
                <c:pt idx="0">
                  <c:v>Inodoro conectado a alcantarillado</c:v>
                </c:pt>
                <c:pt idx="1">
                  <c:v>Inodoo conectado a pozo séptico</c:v>
                </c:pt>
                <c:pt idx="2">
                  <c:v>Indoro sin conexión, letrina o bajamar</c:v>
                </c:pt>
                <c:pt idx="3">
                  <c:v>No tiene servicio de sanitario</c:v>
                </c:pt>
              </c:strCache>
            </c:strRef>
          </c:cat>
          <c:val>
            <c:numRef>
              <c:f>'Acceso a servicios'!$B$273:$E$273</c:f>
              <c:numCache>
                <c:formatCode>###0.0%</c:formatCode>
                <c:ptCount val="4"/>
                <c:pt idx="0">
                  <c:v>0.30534479964415595</c:v>
                </c:pt>
                <c:pt idx="1">
                  <c:v>0.45761516193121038</c:v>
                </c:pt>
                <c:pt idx="2">
                  <c:v>0.13341655719430084</c:v>
                </c:pt>
                <c:pt idx="3">
                  <c:v>0.10362348123034115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Tipo de sanitario por subregión en el sector residencial</a:t>
            </a:r>
            <a:r>
              <a:rPr lang="es-CO" sz="1400" baseline="0"/>
              <a:t> del departamento de Nariño</a:t>
            </a:r>
            <a:endParaRPr lang="es-CO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91909711286214"/>
          <c:y val="0.1792555831265509"/>
          <c:w val="0.51744991076115487"/>
          <c:h val="0.7411690536201609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'Acceso a servicios'!$B$272</c:f>
              <c:strCache>
                <c:ptCount val="1"/>
                <c:pt idx="0">
                  <c:v>Inodoro conectado a alcantarillado</c:v>
                </c:pt>
              </c:strCache>
            </c:strRef>
          </c:tx>
          <c:invertIfNegative val="0"/>
          <c:cat>
            <c:strRef>
              <c:f>'Acceso a servicios'!$A$255:$A$267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servicios'!$E$255:$E$267</c:f>
              <c:numCache>
                <c:formatCode>###0</c:formatCode>
                <c:ptCount val="13"/>
                <c:pt idx="0">
                  <c:v>3414.970588235301</c:v>
                </c:pt>
                <c:pt idx="1">
                  <c:v>1224.4117647058854</c:v>
                </c:pt>
                <c:pt idx="2">
                  <c:v>3325.9183673469529</c:v>
                </c:pt>
                <c:pt idx="3">
                  <c:v>13366.509443591995</c:v>
                </c:pt>
                <c:pt idx="4">
                  <c:v>8320.3147805293538</c:v>
                </c:pt>
                <c:pt idx="5">
                  <c:v>13723.176282328064</c:v>
                </c:pt>
                <c:pt idx="6">
                  <c:v>125.7340060703692</c:v>
                </c:pt>
                <c:pt idx="7">
                  <c:v>4911.8060089455803</c:v>
                </c:pt>
                <c:pt idx="8">
                  <c:v>5717.3536819440478</c:v>
                </c:pt>
                <c:pt idx="9">
                  <c:v>5980.8201892744519</c:v>
                </c:pt>
                <c:pt idx="10">
                  <c:v>6065.5522388059626</c:v>
                </c:pt>
                <c:pt idx="11">
                  <c:v>5532.6230871994239</c:v>
                </c:pt>
                <c:pt idx="12">
                  <c:v>4490.8070175438597</c:v>
                </c:pt>
              </c:numCache>
            </c:numRef>
          </c:val>
        </c:ser>
        <c:ser>
          <c:idx val="1"/>
          <c:order val="1"/>
          <c:tx>
            <c:strRef>
              <c:f>'Acceso a servicios'!$C$272</c:f>
              <c:strCache>
                <c:ptCount val="1"/>
                <c:pt idx="0">
                  <c:v>Inodoo conectado a pozo séptico</c:v>
                </c:pt>
              </c:strCache>
            </c:strRef>
          </c:tx>
          <c:invertIfNegative val="0"/>
          <c:cat>
            <c:strRef>
              <c:f>'Acceso a servicios'!$A$255:$A$267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servicios'!$H$255:$H$267</c:f>
              <c:numCache>
                <c:formatCode>###0</c:formatCode>
                <c:ptCount val="13"/>
                <c:pt idx="0">
                  <c:v>1857.2647058823575</c:v>
                </c:pt>
                <c:pt idx="1">
                  <c:v>8145.0000000000136</c:v>
                </c:pt>
                <c:pt idx="2">
                  <c:v>12860.217687074892</c:v>
                </c:pt>
                <c:pt idx="3">
                  <c:v>18219.407714533812</c:v>
                </c:pt>
                <c:pt idx="4">
                  <c:v>6132.479009626154</c:v>
                </c:pt>
                <c:pt idx="5">
                  <c:v>13658.858477567608</c:v>
                </c:pt>
                <c:pt idx="6">
                  <c:v>3017.616145688859</c:v>
                </c:pt>
                <c:pt idx="7">
                  <c:v>7487.7089885203477</c:v>
                </c:pt>
                <c:pt idx="8">
                  <c:v>14175.010584714666</c:v>
                </c:pt>
                <c:pt idx="9">
                  <c:v>4773.1545741324935</c:v>
                </c:pt>
                <c:pt idx="10">
                  <c:v>10503.761194029839</c:v>
                </c:pt>
                <c:pt idx="11">
                  <c:v>10695.209736053737</c:v>
                </c:pt>
                <c:pt idx="12">
                  <c:v>5315.6491228070163</c:v>
                </c:pt>
              </c:numCache>
            </c:numRef>
          </c:val>
        </c:ser>
        <c:ser>
          <c:idx val="2"/>
          <c:order val="2"/>
          <c:tx>
            <c:strRef>
              <c:f>'Acceso a servicios'!$D$272</c:f>
              <c:strCache>
                <c:ptCount val="1"/>
                <c:pt idx="0">
                  <c:v>Indoro sin conexión, letrina o bajamar</c:v>
                </c:pt>
              </c:strCache>
            </c:strRef>
          </c:tx>
          <c:invertIfNegative val="0"/>
          <c:cat>
            <c:strRef>
              <c:f>'Acceso a servicios'!$A$255:$A$267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servicios'!$K$255:$K$267</c:f>
              <c:numCache>
                <c:formatCode>###0</c:formatCode>
                <c:ptCount val="13"/>
                <c:pt idx="0">
                  <c:v>599.1176470588249</c:v>
                </c:pt>
                <c:pt idx="1">
                  <c:v>532.35294117647186</c:v>
                </c:pt>
                <c:pt idx="2">
                  <c:v>3769.3741496598805</c:v>
                </c:pt>
                <c:pt idx="3">
                  <c:v>8751.7499149431096</c:v>
                </c:pt>
                <c:pt idx="4">
                  <c:v>2338.7941813788184</c:v>
                </c:pt>
                <c:pt idx="5">
                  <c:v>1817.9652401043238</c:v>
                </c:pt>
                <c:pt idx="6">
                  <c:v>9484.3363614560949</c:v>
                </c:pt>
                <c:pt idx="7">
                  <c:v>1120.0510520247071</c:v>
                </c:pt>
                <c:pt idx="8">
                  <c:v>0</c:v>
                </c:pt>
                <c:pt idx="9">
                  <c:v>3047.9179810725568</c:v>
                </c:pt>
                <c:pt idx="10">
                  <c:v>2071.1641791044749</c:v>
                </c:pt>
                <c:pt idx="11">
                  <c:v>1643.4559104526111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'Acceso a servicios'!$E$272</c:f>
              <c:strCache>
                <c:ptCount val="1"/>
                <c:pt idx="0">
                  <c:v>No tiene servicio de sanitario</c:v>
                </c:pt>
              </c:strCache>
            </c:strRef>
          </c:tx>
          <c:invertIfNegative val="0"/>
          <c:cat>
            <c:strRef>
              <c:f>'Acceso a servicios'!$A$255:$A$267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servicios'!$N$255:$N$267</c:f>
              <c:numCache>
                <c:formatCode>###0</c:formatCode>
                <c:ptCount val="13"/>
                <c:pt idx="0">
                  <c:v>239.64705882352996</c:v>
                </c:pt>
                <c:pt idx="1">
                  <c:v>53.235294117647193</c:v>
                </c:pt>
                <c:pt idx="2">
                  <c:v>3325.9183673469529</c:v>
                </c:pt>
                <c:pt idx="3">
                  <c:v>1215.3329269310925</c:v>
                </c:pt>
                <c:pt idx="4">
                  <c:v>628.41202846567205</c:v>
                </c:pt>
                <c:pt idx="5">
                  <c:v>0</c:v>
                </c:pt>
                <c:pt idx="6">
                  <c:v>12159.694439165569</c:v>
                </c:pt>
                <c:pt idx="7">
                  <c:v>280.43395050935811</c:v>
                </c:pt>
                <c:pt idx="8">
                  <c:v>1662.6357333413084</c:v>
                </c:pt>
                <c:pt idx="9">
                  <c:v>4428.1072555205074</c:v>
                </c:pt>
                <c:pt idx="10">
                  <c:v>1183.5223880597</c:v>
                </c:pt>
                <c:pt idx="11">
                  <c:v>2245.7112662942022</c:v>
                </c:pt>
                <c:pt idx="12">
                  <c:v>641.54385964912285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7446272"/>
        <c:axId val="148372800"/>
        <c:axId val="0"/>
      </c:bar3DChart>
      <c:catAx>
        <c:axId val="1474462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8372800"/>
        <c:crosses val="autoZero"/>
        <c:auto val="1"/>
        <c:lblAlgn val="ctr"/>
        <c:lblOffset val="100"/>
        <c:noMultiLvlLbl val="0"/>
      </c:catAx>
      <c:valAx>
        <c:axId val="148372800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4744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19834120734906"/>
          <c:y val="0.37182235595240654"/>
          <c:w val="0.24900165879265093"/>
          <c:h val="0.3992168968953333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Forma de eliminación de basuras</a:t>
            </a:r>
            <a:r>
              <a:rPr lang="es-CO" sz="1200" baseline="0"/>
              <a:t> en el departamento de Nariño - Zona Rural</a:t>
            </a:r>
            <a:endParaRPr lang="es-CO" sz="1200"/>
          </a:p>
        </c:rich>
      </c:tx>
      <c:overlay val="0"/>
    </c:title>
    <c:autoTitleDeleted val="0"/>
    <c:view3D>
      <c:rotX val="30"/>
      <c:rotY val="1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'Acceso a servicios'!$B$326:$G$326</c:f>
              <c:strCache>
                <c:ptCount val="6"/>
                <c:pt idx="0">
                  <c:v>Recolección</c:v>
                </c:pt>
                <c:pt idx="1">
                  <c:v>Entierran</c:v>
                </c:pt>
                <c:pt idx="2">
                  <c:v>Queman</c:v>
                </c:pt>
                <c:pt idx="3">
                  <c:v>Tiran a patio, etc</c:v>
                </c:pt>
                <c:pt idx="4">
                  <c:v>Tiran a rio, etc</c:v>
                </c:pt>
                <c:pt idx="5">
                  <c:v>Otra</c:v>
                </c:pt>
              </c:strCache>
            </c:strRef>
          </c:cat>
          <c:val>
            <c:numRef>
              <c:f>'Acceso a servicios'!$B$327:$G$327</c:f>
              <c:numCache>
                <c:formatCode>###0.0%</c:formatCode>
                <c:ptCount val="6"/>
                <c:pt idx="0">
                  <c:v>0.36049929136234754</c:v>
                </c:pt>
                <c:pt idx="1">
                  <c:v>6.6165488369647682E-2</c:v>
                </c:pt>
                <c:pt idx="2">
                  <c:v>0.2675717961849135</c:v>
                </c:pt>
                <c:pt idx="3">
                  <c:v>0.22995678430736388</c:v>
                </c:pt>
                <c:pt idx="4">
                  <c:v>3.7351451530803478E-2</c:v>
                </c:pt>
                <c:pt idx="5">
                  <c:v>3.8455188244916547E-2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Forma de eliminación de basuras</a:t>
            </a:r>
            <a:r>
              <a:rPr lang="es-CO" baseline="0"/>
              <a:t> por subregión</a:t>
            </a:r>
            <a:endParaRPr lang="es-CO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'Acceso a servicios'!$C$305:$E$305</c:f>
              <c:strCache>
                <c:ptCount val="1"/>
                <c:pt idx="0">
                  <c:v>Recolección</c:v>
                </c:pt>
              </c:strCache>
            </c:strRef>
          </c:tx>
          <c:invertIfNegative val="0"/>
          <c:cat>
            <c:strRef>
              <c:f>'Acceso a servicios'!$A$307:$A$319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servicios'!$E$307:$E$319</c:f>
              <c:numCache>
                <c:formatCode>###0</c:formatCode>
                <c:ptCount val="13"/>
                <c:pt idx="0">
                  <c:v>4613.2058823529396</c:v>
                </c:pt>
                <c:pt idx="1">
                  <c:v>373.3124999999992</c:v>
                </c:pt>
                <c:pt idx="2">
                  <c:v>8671.9415148609878</c:v>
                </c:pt>
                <c:pt idx="3">
                  <c:v>13187.479041916202</c:v>
                </c:pt>
                <c:pt idx="4">
                  <c:v>8899.3478260870106</c:v>
                </c:pt>
                <c:pt idx="5">
                  <c:v>18598.726114649635</c:v>
                </c:pt>
                <c:pt idx="6">
                  <c:v>144.95544416597028</c:v>
                </c:pt>
                <c:pt idx="7">
                  <c:v>5069.3877551020178</c:v>
                </c:pt>
                <c:pt idx="8">
                  <c:v>7032.1276595744675</c:v>
                </c:pt>
                <c:pt idx="9">
                  <c:v>7476.0252365930746</c:v>
                </c:pt>
                <c:pt idx="10">
                  <c:v>9024.3582089552237</c:v>
                </c:pt>
                <c:pt idx="11">
                  <c:v>3445.4530386740253</c:v>
                </c:pt>
                <c:pt idx="12">
                  <c:v>5407.2982456140453</c:v>
                </c:pt>
              </c:numCache>
            </c:numRef>
          </c:val>
        </c:ser>
        <c:ser>
          <c:idx val="1"/>
          <c:order val="1"/>
          <c:tx>
            <c:strRef>
              <c:f>'Acceso a servicios'!$F$305:$H$305</c:f>
              <c:strCache>
                <c:ptCount val="1"/>
                <c:pt idx="0">
                  <c:v>Entierran</c:v>
                </c:pt>
              </c:strCache>
            </c:strRef>
          </c:tx>
          <c:invertIfNegative val="0"/>
          <c:cat>
            <c:strRef>
              <c:f>'Acceso a servicios'!$A$307:$A$319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servicios'!$H$307:$H$319</c:f>
              <c:numCache>
                <c:formatCode>###0</c:formatCode>
                <c:ptCount val="13"/>
                <c:pt idx="0">
                  <c:v>299.55882352941148</c:v>
                </c:pt>
                <c:pt idx="1">
                  <c:v>435.53124999999915</c:v>
                </c:pt>
                <c:pt idx="2">
                  <c:v>1640.6375838926156</c:v>
                </c:pt>
                <c:pt idx="3">
                  <c:v>1244.1017964071877</c:v>
                </c:pt>
                <c:pt idx="4">
                  <c:v>631.15942028985887</c:v>
                </c:pt>
                <c:pt idx="5">
                  <c:v>1673.8853503184685</c:v>
                </c:pt>
                <c:pt idx="6">
                  <c:v>3913.7969924811996</c:v>
                </c:pt>
                <c:pt idx="7">
                  <c:v>1760.2040816326473</c:v>
                </c:pt>
                <c:pt idx="8">
                  <c:v>1987.3404255319151</c:v>
                </c:pt>
                <c:pt idx="9">
                  <c:v>805.11041009464066</c:v>
                </c:pt>
                <c:pt idx="10">
                  <c:v>443.82089552238801</c:v>
                </c:pt>
                <c:pt idx="11">
                  <c:v>1444.8674033149141</c:v>
                </c:pt>
                <c:pt idx="12">
                  <c:v>641.54385964912353</c:v>
                </c:pt>
              </c:numCache>
            </c:numRef>
          </c:val>
        </c:ser>
        <c:ser>
          <c:idx val="2"/>
          <c:order val="2"/>
          <c:tx>
            <c:strRef>
              <c:f>'Acceso a servicios'!$I$305:$K$305</c:f>
              <c:strCache>
                <c:ptCount val="1"/>
                <c:pt idx="0">
                  <c:v>Queman</c:v>
                </c:pt>
              </c:strCache>
            </c:strRef>
          </c:tx>
          <c:invertIfNegative val="0"/>
          <c:cat>
            <c:strRef>
              <c:f>'Acceso a servicios'!$A$307:$A$319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servicios'!$K$307:$K$319</c:f>
              <c:numCache>
                <c:formatCode>###0</c:formatCode>
                <c:ptCount val="13"/>
                <c:pt idx="0">
                  <c:v>479.29411764705839</c:v>
                </c:pt>
                <c:pt idx="1">
                  <c:v>5848.5624999999882</c:v>
                </c:pt>
                <c:pt idx="2">
                  <c:v>5312.5407478427642</c:v>
                </c:pt>
                <c:pt idx="3">
                  <c:v>16670.964071856331</c:v>
                </c:pt>
                <c:pt idx="4">
                  <c:v>2966.4492753623372</c:v>
                </c:pt>
                <c:pt idx="5">
                  <c:v>7625.477707006361</c:v>
                </c:pt>
                <c:pt idx="6">
                  <c:v>2319.2871066555244</c:v>
                </c:pt>
                <c:pt idx="7">
                  <c:v>3661.2244897959026</c:v>
                </c:pt>
                <c:pt idx="8">
                  <c:v>8713.7234042553191</c:v>
                </c:pt>
                <c:pt idx="9">
                  <c:v>2817.8864353312415</c:v>
                </c:pt>
                <c:pt idx="10">
                  <c:v>2810.8656716417909</c:v>
                </c:pt>
                <c:pt idx="11">
                  <c:v>6890.9060773480505</c:v>
                </c:pt>
                <c:pt idx="12">
                  <c:v>3024.4210526315842</c:v>
                </c:pt>
              </c:numCache>
            </c:numRef>
          </c:val>
        </c:ser>
        <c:ser>
          <c:idx val="3"/>
          <c:order val="3"/>
          <c:tx>
            <c:strRef>
              <c:f>'Acceso a servicios'!$L$305:$N$305</c:f>
              <c:strCache>
                <c:ptCount val="1"/>
                <c:pt idx="0">
                  <c:v>Tiran a patio, etc</c:v>
                </c:pt>
              </c:strCache>
            </c:strRef>
          </c:tx>
          <c:invertIfNegative val="0"/>
          <c:cat>
            <c:strRef>
              <c:f>'Acceso a servicios'!$A$307:$A$319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servicios'!$N$307:$N$319</c:f>
              <c:numCache>
                <c:formatCode>###0</c:formatCode>
                <c:ptCount val="13"/>
                <c:pt idx="0">
                  <c:v>718.94117647058749</c:v>
                </c:pt>
                <c:pt idx="1">
                  <c:v>2799.8437499999945</c:v>
                </c:pt>
                <c:pt idx="2">
                  <c:v>5078.1639501438176</c:v>
                </c:pt>
                <c:pt idx="3">
                  <c:v>8708.7125748503186</c:v>
                </c:pt>
                <c:pt idx="4">
                  <c:v>4733.6956521739457</c:v>
                </c:pt>
                <c:pt idx="5">
                  <c:v>1301.9108280254757</c:v>
                </c:pt>
                <c:pt idx="6">
                  <c:v>12756.07908660537</c:v>
                </c:pt>
                <c:pt idx="7">
                  <c:v>3027.5510204081511</c:v>
                </c:pt>
                <c:pt idx="8">
                  <c:v>3057.4468085106378</c:v>
                </c:pt>
                <c:pt idx="9">
                  <c:v>6498.3911671924452</c:v>
                </c:pt>
                <c:pt idx="10">
                  <c:v>5473.7910447761196</c:v>
                </c:pt>
                <c:pt idx="11">
                  <c:v>3445.4530386740253</c:v>
                </c:pt>
                <c:pt idx="12">
                  <c:v>1191.4385964912294</c:v>
                </c:pt>
              </c:numCache>
            </c:numRef>
          </c:val>
        </c:ser>
        <c:ser>
          <c:idx val="4"/>
          <c:order val="4"/>
          <c:tx>
            <c:strRef>
              <c:f>'Acceso a servicios'!$O$305:$Q$305</c:f>
              <c:strCache>
                <c:ptCount val="1"/>
                <c:pt idx="0">
                  <c:v>Tiran a rio, etc</c:v>
                </c:pt>
              </c:strCache>
            </c:strRef>
          </c:tx>
          <c:invertIfNegative val="0"/>
          <c:cat>
            <c:strRef>
              <c:f>'Acceso a servicios'!$A$307:$A$319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servicios'!$Q$307:$Q$319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2265.6423777564696</c:v>
                </c:pt>
                <c:pt idx="3">
                  <c:v>497.64071856287512</c:v>
                </c:pt>
                <c:pt idx="4">
                  <c:v>126.23188405797175</c:v>
                </c:pt>
                <c:pt idx="5">
                  <c:v>0</c:v>
                </c:pt>
                <c:pt idx="6">
                  <c:v>5653.2623224728459</c:v>
                </c:pt>
                <c:pt idx="7">
                  <c:v>140.81632653061172</c:v>
                </c:pt>
                <c:pt idx="8">
                  <c:v>0</c:v>
                </c:pt>
                <c:pt idx="9">
                  <c:v>632.58675078864621</c:v>
                </c:pt>
                <c:pt idx="10">
                  <c:v>0</c:v>
                </c:pt>
                <c:pt idx="11">
                  <c:v>111.14364640883956</c:v>
                </c:pt>
                <c:pt idx="12">
                  <c:v>91.649122807017648</c:v>
                </c:pt>
              </c:numCache>
            </c:numRef>
          </c:val>
        </c:ser>
        <c:ser>
          <c:idx val="5"/>
          <c:order val="5"/>
          <c:tx>
            <c:strRef>
              <c:f>'Acceso a servicios'!$R$305:$T$305</c:f>
              <c:strCache>
                <c:ptCount val="1"/>
                <c:pt idx="0">
                  <c:v>Otra</c:v>
                </c:pt>
              </c:strCache>
            </c:strRef>
          </c:tx>
          <c:invertIfNegative val="0"/>
          <c:cat>
            <c:strRef>
              <c:f>'Acceso a servicios'!$A$307:$A$319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servicios'!$T$307:$T$319</c:f>
              <c:numCache>
                <c:formatCode>###0</c:formatCode>
                <c:ptCount val="13"/>
                <c:pt idx="0">
                  <c:v>0</c:v>
                </c:pt>
                <c:pt idx="1">
                  <c:v>497.74999999999903</c:v>
                </c:pt>
                <c:pt idx="2">
                  <c:v>312.50239693192685</c:v>
                </c:pt>
                <c:pt idx="3">
                  <c:v>1244.1017964071877</c:v>
                </c:pt>
                <c:pt idx="4">
                  <c:v>63.115942028985877</c:v>
                </c:pt>
                <c:pt idx="5">
                  <c:v>0</c:v>
                </c:pt>
                <c:pt idx="6">
                  <c:v>0</c:v>
                </c:pt>
                <c:pt idx="7">
                  <c:v>140.81632653061172</c:v>
                </c:pt>
                <c:pt idx="8">
                  <c:v>764.36170212765944</c:v>
                </c:pt>
                <c:pt idx="9">
                  <c:v>0</c:v>
                </c:pt>
                <c:pt idx="10">
                  <c:v>2071.1641791044776</c:v>
                </c:pt>
                <c:pt idx="11">
                  <c:v>4779.1767955800997</c:v>
                </c:pt>
                <c:pt idx="12">
                  <c:v>91.649122807017648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8623872"/>
        <c:axId val="148745600"/>
        <c:axId val="0"/>
      </c:bar3DChart>
      <c:catAx>
        <c:axId val="1486238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8745600"/>
        <c:crosses val="autoZero"/>
        <c:auto val="1"/>
        <c:lblAlgn val="ctr"/>
        <c:lblOffset val="100"/>
        <c:noMultiLvlLbl val="0"/>
      </c:catAx>
      <c:valAx>
        <c:axId val="148745600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48623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Nivel de ingresos en</a:t>
            </a:r>
            <a:r>
              <a:rPr lang="es-CO" baseline="0"/>
              <a:t> el sector residencial del departamento de Nariño</a:t>
            </a:r>
            <a:endParaRPr lang="es-CO"/>
          </a:p>
        </c:rich>
      </c:tx>
      <c:overlay val="0"/>
    </c:title>
    <c:autoTitleDeleted val="0"/>
    <c:view3D>
      <c:rotX val="30"/>
      <c:rotY val="1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Socioeconómico!$B$23:$B$34</c:f>
              <c:strCache>
                <c:ptCount val="12"/>
                <c:pt idx="0">
                  <c:v>Hasta 100000</c:v>
                </c:pt>
                <c:pt idx="1">
                  <c:v>Entre 100001 y 150000</c:v>
                </c:pt>
                <c:pt idx="2">
                  <c:v>Entre 150001 y 200000</c:v>
                </c:pt>
                <c:pt idx="3">
                  <c:v>Entre 200001 y 250000</c:v>
                </c:pt>
                <c:pt idx="4">
                  <c:v>Entre 250001 y 500000</c:v>
                </c:pt>
                <c:pt idx="5">
                  <c:v>Entre 500001 y 750000</c:v>
                </c:pt>
                <c:pt idx="6">
                  <c:v>Entre 750001 y 1000000</c:v>
                </c:pt>
                <c:pt idx="7">
                  <c:v>Entre 1000001 y 1500000</c:v>
                </c:pt>
                <c:pt idx="8">
                  <c:v>Entre 1500001 y 2000000</c:v>
                </c:pt>
                <c:pt idx="9">
                  <c:v>Entre 2000001 y 3000000</c:v>
                </c:pt>
                <c:pt idx="10">
                  <c:v>Entre 3000001 y 5000000</c:v>
                </c:pt>
                <c:pt idx="11">
                  <c:v>Mas de 5000000</c:v>
                </c:pt>
              </c:strCache>
            </c:strRef>
          </c:cat>
          <c:val>
            <c:numRef>
              <c:f>Socioeconómico!$G$23:$G$34</c:f>
              <c:numCache>
                <c:formatCode>###0.00%</c:formatCode>
                <c:ptCount val="12"/>
                <c:pt idx="0">
                  <c:v>0.16243603603889259</c:v>
                </c:pt>
                <c:pt idx="1">
                  <c:v>0.1409555384474577</c:v>
                </c:pt>
                <c:pt idx="2">
                  <c:v>0.12272034981953679</c:v>
                </c:pt>
                <c:pt idx="3">
                  <c:v>0.13876200620052867</c:v>
                </c:pt>
                <c:pt idx="4">
                  <c:v>0.22153563518792588</c:v>
                </c:pt>
                <c:pt idx="5">
                  <c:v>9.9655875855208367E-2</c:v>
                </c:pt>
                <c:pt idx="6">
                  <c:v>4.180513180230945E-2</c:v>
                </c:pt>
                <c:pt idx="7">
                  <c:v>1.9527197153875755E-2</c:v>
                </c:pt>
                <c:pt idx="8">
                  <c:v>6.4658065113399029E-3</c:v>
                </c:pt>
                <c:pt idx="9">
                  <c:v>5.7884554684785264E-3</c:v>
                </c:pt>
                <c:pt idx="10">
                  <c:v>2.4775635151822817E-3</c:v>
                </c:pt>
                <c:pt idx="11">
                  <c:v>5.8001632076664625E-4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Condición de la vivienda por subregión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Socioeconómico!$C$39</c:f>
              <c:strCache>
                <c:ptCount val="1"/>
                <c:pt idx="0">
                  <c:v>Vivienda adecuada</c:v>
                </c:pt>
              </c:strCache>
            </c:strRef>
          </c:tx>
          <c:invertIfNegative val="0"/>
          <c:cat>
            <c:strRef>
              <c:f>Socioeconómico!$A$41:$A$53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Socioeconómico!$E$41:$E$53</c:f>
              <c:numCache>
                <c:formatCode>###0.0%</c:formatCode>
                <c:ptCount val="13"/>
                <c:pt idx="0">
                  <c:v>5931.2647058823532</c:v>
                </c:pt>
                <c:pt idx="1">
                  <c:v>7293.2352941176405</c:v>
                </c:pt>
                <c:pt idx="2">
                  <c:v>22988.58041329739</c:v>
                </c:pt>
                <c:pt idx="3">
                  <c:v>22128.816568047401</c:v>
                </c:pt>
                <c:pt idx="4">
                  <c:v>12560.072463768147</c:v>
                </c:pt>
                <c:pt idx="5">
                  <c:v>22447.499999999971</c:v>
                </c:pt>
                <c:pt idx="6">
                  <c:v>24062.603731551095</c:v>
                </c:pt>
                <c:pt idx="7">
                  <c:v>9036.5482233502189</c:v>
                </c:pt>
                <c:pt idx="8">
                  <c:v>14669.375</c:v>
                </c:pt>
                <c:pt idx="9">
                  <c:v>17884.952681388011</c:v>
                </c:pt>
                <c:pt idx="10">
                  <c:v>13069.155555555555</c:v>
                </c:pt>
                <c:pt idx="11">
                  <c:v>8560.4255319148797</c:v>
                </c:pt>
                <c:pt idx="12">
                  <c:v>8812.6608695652303</c:v>
                </c:pt>
              </c:numCache>
            </c:numRef>
          </c:val>
        </c:ser>
        <c:ser>
          <c:idx val="1"/>
          <c:order val="1"/>
          <c:tx>
            <c:strRef>
              <c:f>Socioeconómico!$F$39</c:f>
              <c:strCache>
                <c:ptCount val="1"/>
                <c:pt idx="0">
                  <c:v>Vivienda inadecuada</c:v>
                </c:pt>
              </c:strCache>
            </c:strRef>
          </c:tx>
          <c:invertIfNegative val="0"/>
          <c:cat>
            <c:strRef>
              <c:f>Socioeconómico!$A$41:$A$53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Socioeconómico!$H$41:$H$53</c:f>
              <c:numCache>
                <c:formatCode>###0</c:formatCode>
                <c:ptCount val="13"/>
                <c:pt idx="0">
                  <c:v>179.73529411764687</c:v>
                </c:pt>
                <c:pt idx="1">
                  <c:v>2661.7647058823454</c:v>
                </c:pt>
                <c:pt idx="2">
                  <c:v>292.84815813117649</c:v>
                </c:pt>
                <c:pt idx="3">
                  <c:v>19424.183431952719</c:v>
                </c:pt>
                <c:pt idx="4">
                  <c:v>4859.9275362319177</c:v>
                </c:pt>
                <c:pt idx="5">
                  <c:v>6752.4999999999927</c:v>
                </c:pt>
                <c:pt idx="6">
                  <c:v>724.77722082985133</c:v>
                </c:pt>
                <c:pt idx="7">
                  <c:v>4763.4517766497247</c:v>
                </c:pt>
                <c:pt idx="8">
                  <c:v>6885.6249999999991</c:v>
                </c:pt>
                <c:pt idx="9">
                  <c:v>345.04731861198883</c:v>
                </c:pt>
                <c:pt idx="10">
                  <c:v>6754.8444444444458</c:v>
                </c:pt>
                <c:pt idx="11">
                  <c:v>11556.574468085111</c:v>
                </c:pt>
                <c:pt idx="12">
                  <c:v>1635.3391304347851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7837440"/>
        <c:axId val="148949824"/>
        <c:axId val="0"/>
      </c:bar3DChart>
      <c:catAx>
        <c:axId val="1478374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8949824"/>
        <c:crosses val="autoZero"/>
        <c:auto val="1"/>
        <c:lblAlgn val="ctr"/>
        <c:lblOffset val="100"/>
        <c:noMultiLvlLbl val="0"/>
      </c:catAx>
      <c:valAx>
        <c:axId val="148949824"/>
        <c:scaling>
          <c:orientation val="minMax"/>
        </c:scaling>
        <c:delete val="0"/>
        <c:axPos val="b"/>
        <c:majorGridlines/>
        <c:numFmt formatCode="###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14783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Viviendas con</a:t>
            </a:r>
            <a:r>
              <a:rPr lang="es-CO" sz="1600" baseline="0"/>
              <a:t> </a:t>
            </a:r>
            <a:r>
              <a:rPr lang="es-CO" sz="1600"/>
              <a:t>Hacinamiento por subregión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Socioeconómico!$C$70</c:f>
              <c:strCache>
                <c:ptCount val="1"/>
                <c:pt idx="0">
                  <c:v>Viviendas sin hacinamiento</c:v>
                </c:pt>
              </c:strCache>
            </c:strRef>
          </c:tx>
          <c:invertIfNegative val="0"/>
          <c:cat>
            <c:strRef>
              <c:f>Socioeconómico!$A$72:$A$84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Socioeconómico!$E$72:$E$84</c:f>
              <c:numCache>
                <c:formatCode>###0</c:formatCode>
                <c:ptCount val="13"/>
                <c:pt idx="0">
                  <c:v>5871.3529411764712</c:v>
                </c:pt>
                <c:pt idx="1">
                  <c:v>9103.235294117645</c:v>
                </c:pt>
                <c:pt idx="2">
                  <c:v>20916.331065759605</c:v>
                </c:pt>
                <c:pt idx="3">
                  <c:v>35897.85798816575</c:v>
                </c:pt>
                <c:pt idx="4">
                  <c:v>15633.333333333345</c:v>
                </c:pt>
                <c:pt idx="5">
                  <c:v>26261.635220125772</c:v>
                </c:pt>
                <c:pt idx="6">
                  <c:v>18371.823529411722</c:v>
                </c:pt>
                <c:pt idx="7">
                  <c:v>11698.47715736039</c:v>
                </c:pt>
                <c:pt idx="8">
                  <c:v>20801.328671328672</c:v>
                </c:pt>
                <c:pt idx="9">
                  <c:v>15250.096153846158</c:v>
                </c:pt>
                <c:pt idx="10">
                  <c:v>17161.074626865673</c:v>
                </c:pt>
                <c:pt idx="11">
                  <c:v>18805.02173913045</c:v>
                </c:pt>
                <c:pt idx="12">
                  <c:v>9623.1578947368489</c:v>
                </c:pt>
              </c:numCache>
            </c:numRef>
          </c:val>
        </c:ser>
        <c:ser>
          <c:idx val="1"/>
          <c:order val="1"/>
          <c:tx>
            <c:strRef>
              <c:f>Socioeconómico!$F$70</c:f>
              <c:strCache>
                <c:ptCount val="1"/>
                <c:pt idx="0">
                  <c:v>Viviendas con hacinamiento</c:v>
                </c:pt>
              </c:strCache>
            </c:strRef>
          </c:tx>
          <c:invertIfNegative val="0"/>
          <c:cat>
            <c:strRef>
              <c:f>Socioeconómico!$A$72:$A$84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Socioeconómico!$H$72:$H$84</c:f>
              <c:numCache>
                <c:formatCode>###0</c:formatCode>
                <c:ptCount val="13"/>
                <c:pt idx="0">
                  <c:v>239.64705882352919</c:v>
                </c:pt>
                <c:pt idx="1">
                  <c:v>851.76470588235122</c:v>
                </c:pt>
                <c:pt idx="2">
                  <c:v>2365.0975056689304</c:v>
                </c:pt>
                <c:pt idx="3">
                  <c:v>5655.1420118343303</c:v>
                </c:pt>
                <c:pt idx="4">
                  <c:v>1786.6666666666761</c:v>
                </c:pt>
                <c:pt idx="5">
                  <c:v>2938.3647798742095</c:v>
                </c:pt>
                <c:pt idx="6">
                  <c:v>6415.5574229691847</c:v>
                </c:pt>
                <c:pt idx="7">
                  <c:v>2101.522842639587</c:v>
                </c:pt>
                <c:pt idx="8">
                  <c:v>753.67132867132875</c:v>
                </c:pt>
                <c:pt idx="9">
                  <c:v>2979.9038461538585</c:v>
                </c:pt>
                <c:pt idx="10">
                  <c:v>2662.9253731343283</c:v>
                </c:pt>
                <c:pt idx="11">
                  <c:v>1311.9782608695623</c:v>
                </c:pt>
                <c:pt idx="12">
                  <c:v>824.84210526315871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7837952"/>
        <c:axId val="148952128"/>
        <c:axId val="0"/>
      </c:bar3DChart>
      <c:catAx>
        <c:axId val="147837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952128"/>
        <c:crosses val="autoZero"/>
        <c:auto val="1"/>
        <c:lblAlgn val="ctr"/>
        <c:lblOffset val="100"/>
        <c:noMultiLvlLbl val="0"/>
      </c:catAx>
      <c:valAx>
        <c:axId val="148952128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47837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Participación propiedad de la vivienda en el departamento de Nariño</a:t>
            </a:r>
          </a:p>
        </c:rich>
      </c:tx>
      <c:overlay val="0"/>
    </c:title>
    <c:autoTitleDeleted val="0"/>
    <c:view3D>
      <c:rotX val="30"/>
      <c:rotY val="1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('Caract.'!$B$87,'Caract.'!$D$87,'Caract.'!$F$87,'Caract.'!$H$87,'Caract.'!$J$87,'Caract.'!$L$87)</c:f>
              <c:strCache>
                <c:ptCount val="6"/>
                <c:pt idx="0">
                  <c:v>propia pagada</c:v>
                </c:pt>
                <c:pt idx="1">
                  <c:v>propia en pago</c:v>
                </c:pt>
                <c:pt idx="2">
                  <c:v>arriendo o subarriendo</c:v>
                </c:pt>
                <c:pt idx="3">
                  <c:v>usufructo</c:v>
                </c:pt>
                <c:pt idx="4">
                  <c:v>anticres</c:v>
                </c:pt>
                <c:pt idx="5">
                  <c:v>compartida</c:v>
                </c:pt>
              </c:strCache>
            </c:strRef>
          </c:cat>
          <c:val>
            <c:numRef>
              <c:f>('Caract.'!$B$89,'Caract.'!$D$89,'Caract.'!$F$89,'Caract.'!$H$89,'Caract.'!$J$89,'Caract.'!$L$89)</c:f>
              <c:numCache>
                <c:formatCode>###0.0%</c:formatCode>
                <c:ptCount val="6"/>
                <c:pt idx="0">
                  <c:v>0.7679857450672255</c:v>
                </c:pt>
                <c:pt idx="1">
                  <c:v>2.1336245256831639E-2</c:v>
                </c:pt>
                <c:pt idx="2">
                  <c:v>9.5160489344897958E-2</c:v>
                </c:pt>
                <c:pt idx="3">
                  <c:v>8.8094096604416888E-2</c:v>
                </c:pt>
                <c:pt idx="4">
                  <c:v>2.3098394055772863E-3</c:v>
                </c:pt>
                <c:pt idx="5">
                  <c:v>2.511358432104651E-2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Condición</a:t>
            </a:r>
            <a:r>
              <a:rPr lang="es-CO" sz="1400" baseline="0"/>
              <a:t> de la vivienda en el departamento de Nariño</a:t>
            </a:r>
            <a:endParaRPr lang="es-CO" sz="1400"/>
          </a:p>
        </c:rich>
      </c:tx>
      <c:overlay val="0"/>
    </c:title>
    <c:autoTitleDeleted val="0"/>
    <c:view3D>
      <c:rotX val="30"/>
      <c:rotY val="1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(Socioeconómico!$A$58,Socioeconómico!$C$58)</c:f>
              <c:strCache>
                <c:ptCount val="2"/>
                <c:pt idx="0">
                  <c:v>Vivienda adecuada</c:v>
                </c:pt>
                <c:pt idx="1">
                  <c:v>Vivienda inadecuada</c:v>
                </c:pt>
              </c:strCache>
            </c:strRef>
          </c:cat>
          <c:val>
            <c:numRef>
              <c:f>(Socioeconómico!$A$60,Socioeconómico!$C$60)</c:f>
              <c:numCache>
                <c:formatCode>###0.0%</c:formatCode>
                <c:ptCount val="2"/>
                <c:pt idx="0">
                  <c:v>0.73927760481802796</c:v>
                </c:pt>
                <c:pt idx="1">
                  <c:v>0.26072239518196821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Fuente principal de iluminación</a:t>
            </a:r>
            <a:r>
              <a:rPr lang="es-CO" sz="1400" baseline="0"/>
              <a:t> en el departamento de Nariño</a:t>
            </a:r>
            <a:endParaRPr lang="es-CO" sz="1400"/>
          </a:p>
        </c:rich>
      </c:tx>
      <c:layout/>
      <c:overlay val="0"/>
    </c:title>
    <c:autoTitleDeleted val="0"/>
    <c:view3D>
      <c:rotX val="3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09405074365707E-2"/>
                  <c:y val="-8.0071084864391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957567804024496E-2"/>
                  <c:y val="0.1332615193934091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'Consumo X Usos'!$B$23:$G$23</c:f>
              <c:strCache>
                <c:ptCount val="6"/>
                <c:pt idx="0">
                  <c:v>EE</c:v>
                </c:pt>
                <c:pt idx="1">
                  <c:v>Lampara gas</c:v>
                </c:pt>
                <c:pt idx="2">
                  <c:v>Lampara kerosene</c:v>
                </c:pt>
                <c:pt idx="3">
                  <c:v>Lampara gasolina</c:v>
                </c:pt>
                <c:pt idx="4">
                  <c:v>Velas</c:v>
                </c:pt>
                <c:pt idx="5">
                  <c:v>Pilas</c:v>
                </c:pt>
              </c:strCache>
            </c:strRef>
          </c:cat>
          <c:val>
            <c:numRef>
              <c:f>'Consumo X Usos'!$B$24:$G$24</c:f>
              <c:numCache>
                <c:formatCode>###0.0%</c:formatCode>
                <c:ptCount val="6"/>
                <c:pt idx="0">
                  <c:v>0.95895946480538929</c:v>
                </c:pt>
                <c:pt idx="1">
                  <c:v>0</c:v>
                </c:pt>
                <c:pt idx="2">
                  <c:v>1.7379552098210592E-2</c:v>
                </c:pt>
                <c:pt idx="3">
                  <c:v>4.9242279740186281E-4</c:v>
                </c:pt>
                <c:pt idx="4">
                  <c:v>2.2603113504905979E-2</c:v>
                </c:pt>
                <c:pt idx="5">
                  <c:v>5.654467940912339E-4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Uso</a:t>
            </a:r>
            <a:r>
              <a:rPr lang="es-CO" baseline="0"/>
              <a:t> de</a:t>
            </a:r>
            <a:r>
              <a:rPr lang="es-CO"/>
              <a:t> nevera o refrigerador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'Consumo X Usos'!$C$128:$D$128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'Consumo X Usos'!$A$130:$A$142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Usos'!$E$130:$E$142</c:f>
              <c:numCache>
                <c:formatCode>###0</c:formatCode>
                <c:ptCount val="13"/>
                <c:pt idx="0">
                  <c:v>4014.0882352941162</c:v>
                </c:pt>
                <c:pt idx="1">
                  <c:v>5696.1764705882251</c:v>
                </c:pt>
                <c:pt idx="2">
                  <c:v>14569.195867025983</c:v>
                </c:pt>
                <c:pt idx="3">
                  <c:v>9097.4023668639275</c:v>
                </c:pt>
                <c:pt idx="4">
                  <c:v>10414.130434782655</c:v>
                </c:pt>
                <c:pt idx="5">
                  <c:v>11497.499999999975</c:v>
                </c:pt>
                <c:pt idx="6">
                  <c:v>3913.7969924811996</c:v>
                </c:pt>
                <c:pt idx="7">
                  <c:v>5043.6548223350019</c:v>
                </c:pt>
                <c:pt idx="8">
                  <c:v>7484.375</c:v>
                </c:pt>
                <c:pt idx="9">
                  <c:v>9546.3091482649961</c:v>
                </c:pt>
                <c:pt idx="10">
                  <c:v>6314.3111111111111</c:v>
                </c:pt>
                <c:pt idx="11">
                  <c:v>7704.3829787233908</c:v>
                </c:pt>
                <c:pt idx="12">
                  <c:v>5178.5739130434886</c:v>
                </c:pt>
              </c:numCache>
            </c:numRef>
          </c:val>
        </c:ser>
        <c:ser>
          <c:idx val="1"/>
          <c:order val="1"/>
          <c:tx>
            <c:strRef>
              <c:f>'Consumo X Usos'!$F$128:$G$128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'Consumo X Usos'!$A$130:$A$142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Usos'!$H$130:$H$142</c:f>
              <c:numCache>
                <c:formatCode>###0</c:formatCode>
                <c:ptCount val="13"/>
                <c:pt idx="0">
                  <c:v>2096.9117647058788</c:v>
                </c:pt>
                <c:pt idx="1">
                  <c:v>4258.8235294117494</c:v>
                </c:pt>
                <c:pt idx="2">
                  <c:v>8712.2327044025096</c:v>
                </c:pt>
                <c:pt idx="3">
                  <c:v>32455.597633136193</c:v>
                </c:pt>
                <c:pt idx="4">
                  <c:v>7005.869565217441</c:v>
                </c:pt>
                <c:pt idx="5">
                  <c:v>17702.499999999953</c:v>
                </c:pt>
                <c:pt idx="6">
                  <c:v>20873.583959899723</c:v>
                </c:pt>
                <c:pt idx="7">
                  <c:v>8756.3451776649381</c:v>
                </c:pt>
                <c:pt idx="8">
                  <c:v>14070.624999999998</c:v>
                </c:pt>
                <c:pt idx="9">
                  <c:v>8683.6908517350294</c:v>
                </c:pt>
                <c:pt idx="10">
                  <c:v>13509.688888888892</c:v>
                </c:pt>
                <c:pt idx="11">
                  <c:v>12412.617021276606</c:v>
                </c:pt>
                <c:pt idx="12">
                  <c:v>5269.4260869565333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9661696"/>
        <c:axId val="149398080"/>
        <c:axId val="0"/>
      </c:bar3DChart>
      <c:catAx>
        <c:axId val="1496616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9398080"/>
        <c:crosses val="autoZero"/>
        <c:auto val="1"/>
        <c:lblAlgn val="ctr"/>
        <c:lblOffset val="100"/>
        <c:noMultiLvlLbl val="0"/>
      </c:catAx>
      <c:valAx>
        <c:axId val="149398080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49661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Uso de nevera o refrigerador</a:t>
            </a:r>
            <a:r>
              <a:rPr lang="es-CO" sz="1400" baseline="0"/>
              <a:t> en el departamento de Nariño</a:t>
            </a:r>
            <a:endParaRPr lang="es-CO" sz="1400"/>
          </a:p>
        </c:rich>
      </c:tx>
      <c:layout/>
      <c:overlay val="0"/>
    </c:title>
    <c:autoTitleDeleted val="0"/>
    <c:view3D>
      <c:rotX val="30"/>
      <c:rotY val="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'Consumo X Usos'!$B$148:$C$148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'Consumo X Usos'!$B$149:$C$149</c:f>
              <c:numCache>
                <c:formatCode>###0.0%</c:formatCode>
                <c:ptCount val="2"/>
                <c:pt idx="0">
                  <c:v>0.39211196608980686</c:v>
                </c:pt>
                <c:pt idx="1">
                  <c:v>0.60788803391018587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Uso del aire acondicionado o ventilador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'Consumo X Usos'!$C$221:$D$221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'Consumo X Usos'!$A$223:$A$235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Usos'!$E$223:$E$235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3221.3297394429442</c:v>
                </c:pt>
                <c:pt idx="3">
                  <c:v>0</c:v>
                </c:pt>
                <c:pt idx="4">
                  <c:v>252.46376811594351</c:v>
                </c:pt>
                <c:pt idx="5">
                  <c:v>0</c:v>
                </c:pt>
                <c:pt idx="6">
                  <c:v>289.91088833194055</c:v>
                </c:pt>
                <c:pt idx="7">
                  <c:v>0</c:v>
                </c:pt>
                <c:pt idx="8">
                  <c:v>0</c:v>
                </c:pt>
                <c:pt idx="9">
                  <c:v>2932.9022082019051</c:v>
                </c:pt>
                <c:pt idx="10">
                  <c:v>0</c:v>
                </c:pt>
                <c:pt idx="11">
                  <c:v>214.01063829787199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'Consumo X Usos'!$F$221:$G$221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'Consumo X Usos'!$A$223:$A$235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Usos'!$H$223:$H$235</c:f>
              <c:numCache>
                <c:formatCode>###0</c:formatCode>
                <c:ptCount val="13"/>
                <c:pt idx="0">
                  <c:v>6111</c:v>
                </c:pt>
                <c:pt idx="1">
                  <c:v>9955</c:v>
                </c:pt>
                <c:pt idx="2">
                  <c:v>20060.098831985579</c:v>
                </c:pt>
                <c:pt idx="3">
                  <c:v>41553</c:v>
                </c:pt>
                <c:pt idx="4">
                  <c:v>17167.53623188406</c:v>
                </c:pt>
                <c:pt idx="5">
                  <c:v>29200</c:v>
                </c:pt>
                <c:pt idx="6">
                  <c:v>24497.470064049008</c:v>
                </c:pt>
                <c:pt idx="7">
                  <c:v>13800</c:v>
                </c:pt>
                <c:pt idx="8">
                  <c:v>21555</c:v>
                </c:pt>
                <c:pt idx="9">
                  <c:v>15297.097791798109</c:v>
                </c:pt>
                <c:pt idx="10">
                  <c:v>19824</c:v>
                </c:pt>
                <c:pt idx="11">
                  <c:v>19902.98936170213</c:v>
                </c:pt>
                <c:pt idx="12">
                  <c:v>10448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9471232"/>
        <c:axId val="149402688"/>
        <c:axId val="0"/>
      </c:bar3DChart>
      <c:catAx>
        <c:axId val="1494712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9402688"/>
        <c:crosses val="autoZero"/>
        <c:auto val="1"/>
        <c:lblAlgn val="ctr"/>
        <c:lblOffset val="100"/>
        <c:noMultiLvlLbl val="0"/>
      </c:catAx>
      <c:valAx>
        <c:axId val="149402688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49471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Uso de aire acondicionado o ventilador en el departamento</a:t>
            </a:r>
          </a:p>
        </c:rich>
      </c:tx>
      <c:layout/>
      <c:overlay val="0"/>
    </c:title>
    <c:autoTitleDeleted val="0"/>
    <c:view3D>
      <c:rotX val="30"/>
      <c:rotY val="1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4.1151356080489872E-2"/>
                  <c:y val="-1.6555118110236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'Consumo X Usos'!$B$240:$C$240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'Consumo X Usos'!$B$241:$C$241</c:f>
              <c:numCache>
                <c:formatCode>###0.0%</c:formatCode>
                <c:ptCount val="2"/>
                <c:pt idx="0">
                  <c:v>2.6996817842160792E-2</c:v>
                </c:pt>
                <c:pt idx="1">
                  <c:v>0.97300318215783943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Uso de aire acondicionado o ventilador en el departamento de Nariño</a:t>
            </a:r>
          </a:p>
        </c:rich>
      </c:tx>
      <c:layout>
        <c:manualLayout>
          <c:xMode val="edge"/>
          <c:yMode val="edge"/>
          <c:x val="0.15922222222222232"/>
          <c:y val="3.7037037037037056E-2"/>
        </c:manualLayout>
      </c:layout>
      <c:overlay val="0"/>
    </c:title>
    <c:autoTitleDeleted val="0"/>
    <c:view3D>
      <c:rotX val="3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'Consumo X Usos'!$B$322:$C$322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'Consumo X Usos'!$B$323:$C$323</c:f>
              <c:numCache>
                <c:formatCode>###0.0%</c:formatCode>
                <c:ptCount val="2"/>
                <c:pt idx="0">
                  <c:v>2.6996817842160792E-2</c:v>
                </c:pt>
                <c:pt idx="1">
                  <c:v>0.97300318215783943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Lugar donde se preparan los alimentos</a:t>
            </a:r>
          </a:p>
        </c:rich>
      </c:tx>
      <c:layout/>
      <c:overlay val="0"/>
    </c:title>
    <c:autoTitleDeleted val="0"/>
    <c:view3D>
      <c:rotX val="3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2"/>
              <c:layout>
                <c:manualLayout>
                  <c:x val="4.4359142607174058E-2"/>
                  <c:y val="1.838363954505687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'Consumo X Usos'!$H$366:$K$366</c:f>
              <c:strCache>
                <c:ptCount val="4"/>
                <c:pt idx="0">
                  <c:v>Aire libre</c:v>
                </c:pt>
                <c:pt idx="1">
                  <c:v>Cuarto cocina</c:v>
                </c:pt>
                <c:pt idx="2">
                  <c:v>Cuarto compartido</c:v>
                </c:pt>
                <c:pt idx="3">
                  <c:v>Ninguna parte</c:v>
                </c:pt>
              </c:strCache>
            </c:strRef>
          </c:cat>
          <c:val>
            <c:numRef>
              <c:f>'Consumo X Usos'!$H$367:$K$367</c:f>
              <c:numCache>
                <c:formatCode>###0.0%</c:formatCode>
                <c:ptCount val="4"/>
                <c:pt idx="0">
                  <c:v>4.074204439021907E-2</c:v>
                </c:pt>
                <c:pt idx="1">
                  <c:v>0.92882242143401061</c:v>
                </c:pt>
                <c:pt idx="2">
                  <c:v>2.7571795427539739E-2</c:v>
                </c:pt>
                <c:pt idx="3">
                  <c:v>2.8637387482277959E-3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Combustible principal usado para cocinar en el departamento</a:t>
            </a:r>
            <a:r>
              <a:rPr lang="es-CO" sz="1400" baseline="0"/>
              <a:t> de Nariño</a:t>
            </a:r>
            <a:endParaRPr lang="es-CO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'Consumo X Usos'!$B$412:$G$412</c:f>
              <c:strCache>
                <c:ptCount val="6"/>
                <c:pt idx="0">
                  <c:v>Gas propano</c:v>
                </c:pt>
                <c:pt idx="1">
                  <c:v>EE</c:v>
                </c:pt>
                <c:pt idx="2">
                  <c:v>Carbón</c:v>
                </c:pt>
                <c:pt idx="3">
                  <c:v>Leña comprada</c:v>
                </c:pt>
                <c:pt idx="4">
                  <c:v>Leña autoapropiada</c:v>
                </c:pt>
                <c:pt idx="5">
                  <c:v>Otro</c:v>
                </c:pt>
              </c:strCache>
            </c:strRef>
          </c:cat>
          <c:val>
            <c:numRef>
              <c:f>'Consumo X Usos'!$B$413:$G$413</c:f>
              <c:numCache>
                <c:formatCode>###0.0%</c:formatCode>
                <c:ptCount val="6"/>
                <c:pt idx="0">
                  <c:v>0.44678163047976122</c:v>
                </c:pt>
                <c:pt idx="1">
                  <c:v>1.1968190258399271E-2</c:v>
                </c:pt>
                <c:pt idx="2">
                  <c:v>3.9181751513862892E-3</c:v>
                </c:pt>
                <c:pt idx="3">
                  <c:v>0.11483293088542874</c:v>
                </c:pt>
                <c:pt idx="4">
                  <c:v>0.42141534784031198</c:v>
                </c:pt>
                <c:pt idx="5">
                  <c:v>1.0837253847038142E-3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Uso</a:t>
            </a:r>
            <a:r>
              <a:rPr lang="es-CO" sz="1400" baseline="0"/>
              <a:t> de horno eléctrico para preparación de alimentos por subregión</a:t>
            </a:r>
            <a:endParaRPr lang="es-CO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'Consumo X Usos'!$C$510:$E$510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'Consumo X Usos'!$A$512:$A$524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Usos'!$E$512:$E$524</c:f>
              <c:numCache>
                <c:formatCode>###0</c:formatCode>
                <c:ptCount val="13"/>
                <c:pt idx="0">
                  <c:v>119.8235294117646</c:v>
                </c:pt>
                <c:pt idx="1">
                  <c:v>159.70588235294082</c:v>
                </c:pt>
                <c:pt idx="2">
                  <c:v>73.212039532794122</c:v>
                </c:pt>
                <c:pt idx="3">
                  <c:v>245.87573964497088</c:v>
                </c:pt>
                <c:pt idx="4">
                  <c:v>126.23188405797175</c:v>
                </c:pt>
                <c:pt idx="5">
                  <c:v>364.99999999999943</c:v>
                </c:pt>
                <c:pt idx="6">
                  <c:v>289.91088833194055</c:v>
                </c:pt>
                <c:pt idx="7">
                  <c:v>420.30456852791713</c:v>
                </c:pt>
                <c:pt idx="8">
                  <c:v>449.06250000000006</c:v>
                </c:pt>
                <c:pt idx="9">
                  <c:v>115.01577287066294</c:v>
                </c:pt>
                <c:pt idx="10">
                  <c:v>0</c:v>
                </c:pt>
                <c:pt idx="11">
                  <c:v>107.005319148936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'Consumo X Usos'!$F$510:$H$510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'Consumo X Usos'!$A$512:$A$524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Usos'!$H$512:$H$524</c:f>
              <c:numCache>
                <c:formatCode>###0</c:formatCode>
                <c:ptCount val="13"/>
                <c:pt idx="0">
                  <c:v>5991.1764705882351</c:v>
                </c:pt>
                <c:pt idx="1">
                  <c:v>9795.2941176470576</c:v>
                </c:pt>
                <c:pt idx="2">
                  <c:v>23208.216531895774</c:v>
                </c:pt>
                <c:pt idx="3">
                  <c:v>41307.124260355034</c:v>
                </c:pt>
                <c:pt idx="4">
                  <c:v>17293.768115942028</c:v>
                </c:pt>
                <c:pt idx="5">
                  <c:v>28835</c:v>
                </c:pt>
                <c:pt idx="6">
                  <c:v>24497.470064049008</c:v>
                </c:pt>
                <c:pt idx="7">
                  <c:v>13379.695431472079</c:v>
                </c:pt>
                <c:pt idx="8">
                  <c:v>21105.9375</c:v>
                </c:pt>
                <c:pt idx="9">
                  <c:v>18114.984227129335</c:v>
                </c:pt>
                <c:pt idx="10">
                  <c:v>19824</c:v>
                </c:pt>
                <c:pt idx="11">
                  <c:v>20009.994680851065</c:v>
                </c:pt>
                <c:pt idx="12">
                  <c:v>10448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9471744"/>
        <c:axId val="149983168"/>
        <c:axId val="0"/>
      </c:bar3DChart>
      <c:catAx>
        <c:axId val="149471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9983168"/>
        <c:crosses val="autoZero"/>
        <c:auto val="1"/>
        <c:lblAlgn val="ctr"/>
        <c:lblOffset val="100"/>
        <c:noMultiLvlLbl val="0"/>
      </c:catAx>
      <c:valAx>
        <c:axId val="149983168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49471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Participación uso de la vivienda en el departamento de Nariño</a:t>
            </a:r>
          </a:p>
        </c:rich>
      </c:tx>
      <c:overlay val="0"/>
    </c:title>
    <c:autoTitleDeleted val="0"/>
    <c:view3D>
      <c:rotX val="30"/>
      <c:rotY val="1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('Caract.'!$A$119,'Caract.'!$C$119,'Caract.'!$E$119,'Caract.'!$G$119)</c:f>
              <c:strCache>
                <c:ptCount val="4"/>
                <c:pt idx="0">
                  <c:v>Residencial</c:v>
                </c:pt>
                <c:pt idx="1">
                  <c:v>Residencial / comercial</c:v>
                </c:pt>
                <c:pt idx="2">
                  <c:v>Residencial /  cultivos</c:v>
                </c:pt>
                <c:pt idx="3">
                  <c:v>Otra</c:v>
                </c:pt>
              </c:strCache>
            </c:strRef>
          </c:cat>
          <c:val>
            <c:numRef>
              <c:f>('Caract.'!$A$121,'Caract.'!$C$121,'Caract.'!$E$121,'Caract.'!$G$121)</c:f>
              <c:numCache>
                <c:formatCode>###0.0%</c:formatCode>
                <c:ptCount val="4"/>
                <c:pt idx="0">
                  <c:v>0.76741799156328938</c:v>
                </c:pt>
                <c:pt idx="1">
                  <c:v>6.1912028551491305E-2</c:v>
                </c:pt>
                <c:pt idx="2">
                  <c:v>0.17010095994360364</c:v>
                </c:pt>
                <c:pt idx="3">
                  <c:v>5.6901994161206093E-4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Uso de horno eléctrico</a:t>
            </a:r>
            <a:r>
              <a:rPr lang="es-CO" sz="1400" baseline="0"/>
              <a:t> para preparación de alimentos en el departamento de Nariño</a:t>
            </a:r>
            <a:endParaRPr lang="es-CO" sz="1400"/>
          </a:p>
        </c:rich>
      </c:tx>
      <c:layout/>
      <c:overlay val="0"/>
    </c:title>
    <c:autoTitleDeleted val="0"/>
    <c:view3D>
      <c:rotX val="30"/>
      <c:rotY val="1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'Consumo X Usos'!$B$530:$C$530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'Consumo X Usos'!$B$531:$C$531</c:f>
              <c:numCache>
                <c:formatCode>###0.0%</c:formatCode>
                <c:ptCount val="2"/>
                <c:pt idx="0">
                  <c:v>9.6404221597196239E-3</c:v>
                </c:pt>
                <c:pt idx="1">
                  <c:v>0.99035957784028061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Combustible utilizado para el</a:t>
            </a:r>
            <a:r>
              <a:rPr lang="es-CO" sz="1400" baseline="0"/>
              <a:t> horno por subregión</a:t>
            </a:r>
            <a:endParaRPr lang="es-CO" sz="1400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'Consumo X Usos'!$C$543:$E$543</c:f>
              <c:strCache>
                <c:ptCount val="1"/>
                <c:pt idx="0">
                  <c:v>Gas propano</c:v>
                </c:pt>
              </c:strCache>
            </c:strRef>
          </c:tx>
          <c:invertIfNegative val="0"/>
          <c:cat>
            <c:strRef>
              <c:f>'Consumo X Usos'!$A$545:$A$557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Usos'!$E$545:$E$557</c:f>
              <c:numCache>
                <c:formatCode>###0</c:formatCode>
                <c:ptCount val="13"/>
                <c:pt idx="0">
                  <c:v>2037.0000000000002</c:v>
                </c:pt>
                <c:pt idx="1">
                  <c:v>0</c:v>
                </c:pt>
                <c:pt idx="2">
                  <c:v>0</c:v>
                </c:pt>
                <c:pt idx="3">
                  <c:v>24931.800000000003</c:v>
                </c:pt>
                <c:pt idx="4">
                  <c:v>8710</c:v>
                </c:pt>
                <c:pt idx="5">
                  <c:v>0</c:v>
                </c:pt>
                <c:pt idx="6">
                  <c:v>12393.690476190475</c:v>
                </c:pt>
                <c:pt idx="7">
                  <c:v>1971.4285714285718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'Consumo X Usos'!$F$543:$H$543</c:f>
              <c:strCache>
                <c:ptCount val="1"/>
                <c:pt idx="0">
                  <c:v>EE</c:v>
                </c:pt>
              </c:strCache>
            </c:strRef>
          </c:tx>
          <c:invertIfNegative val="0"/>
          <c:cat>
            <c:strRef>
              <c:f>'Consumo X Usos'!$A$545:$A$557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Usos'!$H$545:$H$557</c:f>
              <c:numCache>
                <c:formatCode>###0</c:formatCode>
                <c:ptCount val="13"/>
                <c:pt idx="0">
                  <c:v>4074.0000000000005</c:v>
                </c:pt>
                <c:pt idx="1">
                  <c:v>2488.75</c:v>
                </c:pt>
                <c:pt idx="2">
                  <c:v>23281.428571428569</c:v>
                </c:pt>
                <c:pt idx="3">
                  <c:v>0</c:v>
                </c:pt>
                <c:pt idx="4">
                  <c:v>8710</c:v>
                </c:pt>
                <c:pt idx="5">
                  <c:v>29200</c:v>
                </c:pt>
                <c:pt idx="6">
                  <c:v>0</c:v>
                </c:pt>
                <c:pt idx="7">
                  <c:v>5914.2857142857147</c:v>
                </c:pt>
                <c:pt idx="8">
                  <c:v>21555</c:v>
                </c:pt>
                <c:pt idx="9">
                  <c:v>18230</c:v>
                </c:pt>
                <c:pt idx="10">
                  <c:v>0</c:v>
                </c:pt>
                <c:pt idx="11">
                  <c:v>20117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'Consumo X Usos'!$I$543:$K$543</c:f>
              <c:strCache>
                <c:ptCount val="1"/>
                <c:pt idx="0">
                  <c:v>Leña</c:v>
                </c:pt>
              </c:strCache>
            </c:strRef>
          </c:tx>
          <c:invertIfNegative val="0"/>
          <c:cat>
            <c:strRef>
              <c:f>'Consumo X Usos'!$A$545:$A$557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Usos'!$K$545:$K$557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8310.6000000000022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3942.8571428571436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'Consumo X Usos'!$L$543:$N$543</c:f>
              <c:strCache>
                <c:ptCount val="1"/>
                <c:pt idx="0">
                  <c:v>Leña autoapropiada</c:v>
                </c:pt>
              </c:strCache>
            </c:strRef>
          </c:tx>
          <c:invertIfNegative val="0"/>
          <c:cat>
            <c:strRef>
              <c:f>'Consumo X Usos'!$A$545:$A$557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Usos'!$N$545:$N$557</c:f>
              <c:numCache>
                <c:formatCode>###0</c:formatCode>
                <c:ptCount val="13"/>
                <c:pt idx="0">
                  <c:v>0</c:v>
                </c:pt>
                <c:pt idx="1">
                  <c:v>7466.25</c:v>
                </c:pt>
                <c:pt idx="2">
                  <c:v>0</c:v>
                </c:pt>
                <c:pt idx="3">
                  <c:v>8310.6000000000022</c:v>
                </c:pt>
                <c:pt idx="4">
                  <c:v>0</c:v>
                </c:pt>
                <c:pt idx="5">
                  <c:v>0</c:v>
                </c:pt>
                <c:pt idx="6">
                  <c:v>12393.690476190475</c:v>
                </c:pt>
                <c:pt idx="7">
                  <c:v>1971.4285714285718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49472256"/>
        <c:axId val="152813568"/>
      </c:barChart>
      <c:catAx>
        <c:axId val="1494722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2813568"/>
        <c:crosses val="autoZero"/>
        <c:auto val="1"/>
        <c:lblAlgn val="ctr"/>
        <c:lblOffset val="100"/>
        <c:noMultiLvlLbl val="0"/>
      </c:catAx>
      <c:valAx>
        <c:axId val="152813568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49472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Tipo de combustible utilizado</a:t>
            </a:r>
            <a:r>
              <a:rPr lang="es-CO" sz="1400" baseline="0"/>
              <a:t> para el horno en el departamento de Nariño</a:t>
            </a:r>
            <a:endParaRPr lang="es-CO" sz="1400"/>
          </a:p>
        </c:rich>
      </c:tx>
      <c:layout/>
      <c:overlay val="0"/>
    </c:title>
    <c:autoTitleDeleted val="0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'Consumo X Usos'!$B$562:$E$562</c:f>
              <c:strCache>
                <c:ptCount val="4"/>
                <c:pt idx="0">
                  <c:v>Gas propano</c:v>
                </c:pt>
                <c:pt idx="1">
                  <c:v>EE</c:v>
                </c:pt>
                <c:pt idx="2">
                  <c:v>Leña</c:v>
                </c:pt>
                <c:pt idx="3">
                  <c:v>Leña autoapropiada</c:v>
                </c:pt>
              </c:strCache>
            </c:strRef>
          </c:cat>
          <c:val>
            <c:numRef>
              <c:f>'Consumo X Usos'!$B$563:$E$563</c:f>
              <c:numCache>
                <c:formatCode>###0.0%</c:formatCode>
                <c:ptCount val="4"/>
                <c:pt idx="0">
                  <c:v>0.29566705072332006</c:v>
                </c:pt>
                <c:pt idx="1">
                  <c:v>0.42765745225740459</c:v>
                </c:pt>
                <c:pt idx="2">
                  <c:v>0.106092601090211</c:v>
                </c:pt>
                <c:pt idx="3">
                  <c:v>0.17058289592906439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Lugar de extracción de la leña en el departamento de Nariño</a:t>
            </a:r>
          </a:p>
        </c:rich>
      </c:tx>
      <c:layout/>
      <c:overlay val="0"/>
    </c:title>
    <c:autoTitleDeleted val="0"/>
    <c:view3D>
      <c:rotX val="30"/>
      <c:rotY val="1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'Consumo X Usos'!$H$658:$L$658</c:f>
              <c:strCache>
                <c:ptCount val="5"/>
                <c:pt idx="0">
                  <c:v>Terreno propios</c:v>
                </c:pt>
                <c:pt idx="1">
                  <c:v>Terreno público</c:v>
                </c:pt>
                <c:pt idx="2">
                  <c:v>Terreno de un particular</c:v>
                </c:pt>
                <c:pt idx="3">
                  <c:v>Residuos de aserraderos</c:v>
                </c:pt>
                <c:pt idx="4">
                  <c:v>Otro</c:v>
                </c:pt>
              </c:strCache>
            </c:strRef>
          </c:cat>
          <c:val>
            <c:numRef>
              <c:f>'Consumo X Usos'!$H$660:$L$660</c:f>
              <c:numCache>
                <c:formatCode>###0.0%</c:formatCode>
                <c:ptCount val="5"/>
                <c:pt idx="0">
                  <c:v>0.36284491074293307</c:v>
                </c:pt>
                <c:pt idx="1">
                  <c:v>0.47513392131178117</c:v>
                </c:pt>
                <c:pt idx="2">
                  <c:v>0.12581235426874193</c:v>
                </c:pt>
                <c:pt idx="3">
                  <c:v>2.801246404742443E-2</c:v>
                </c:pt>
                <c:pt idx="4">
                  <c:v>8.1963496291253754E-3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Lugar de adquisición</a:t>
            </a:r>
            <a:r>
              <a:rPr lang="es-CO" sz="1400" baseline="0"/>
              <a:t> de la leña comprada en el departamento de Nariño</a:t>
            </a:r>
            <a:endParaRPr lang="es-CO" sz="1400"/>
          </a:p>
        </c:rich>
      </c:tx>
      <c:layout/>
      <c:overlay val="0"/>
    </c:title>
    <c:autoTitleDeleted val="0"/>
    <c:view3D>
      <c:rotX val="30"/>
      <c:rotY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'Consumo X Usos'!$M$699:$Q$699</c:f>
              <c:strCache>
                <c:ptCount val="5"/>
                <c:pt idx="0">
                  <c:v>Distribuidor o tienda</c:v>
                </c:pt>
                <c:pt idx="1">
                  <c:v>Plaza de mdo</c:v>
                </c:pt>
                <c:pt idx="2">
                  <c:v>Asseradero</c:v>
                </c:pt>
                <c:pt idx="3">
                  <c:v>Domicilio</c:v>
                </c:pt>
                <c:pt idx="4">
                  <c:v>Otro</c:v>
                </c:pt>
              </c:strCache>
            </c:strRef>
          </c:cat>
          <c:val>
            <c:numRef>
              <c:f>'Consumo X Usos'!$M$701:$Q$701</c:f>
              <c:numCache>
                <c:formatCode>###0.0%</c:formatCode>
                <c:ptCount val="5"/>
                <c:pt idx="0">
                  <c:v>0.26720229946077217</c:v>
                </c:pt>
                <c:pt idx="1">
                  <c:v>1.7744040949602875E-2</c:v>
                </c:pt>
                <c:pt idx="2">
                  <c:v>0.29548999295527961</c:v>
                </c:pt>
                <c:pt idx="3">
                  <c:v>0.21997119509467664</c:v>
                </c:pt>
                <c:pt idx="4">
                  <c:v>0.1995924715396695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Tipo de estufa</a:t>
            </a:r>
            <a:r>
              <a:rPr lang="es-CO" sz="1400" baseline="0"/>
              <a:t> de leña en el departamento</a:t>
            </a:r>
            <a:endParaRPr lang="es-CO" sz="1400"/>
          </a:p>
        </c:rich>
      </c:tx>
      <c:layout>
        <c:manualLayout>
          <c:xMode val="edge"/>
          <c:yMode val="edge"/>
          <c:x val="0.10213152910430252"/>
          <c:y val="3.3816425120772944E-2"/>
        </c:manualLayout>
      </c:layout>
      <c:overlay val="0"/>
    </c:title>
    <c:autoTitleDeleted val="0"/>
    <c:view3D>
      <c:rotX val="3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'Consumo X Usos'!$M$721:$Q$721</c:f>
              <c:strCache>
                <c:ptCount val="5"/>
                <c:pt idx="0">
                  <c:v>Fogón simple</c:v>
                </c:pt>
                <c:pt idx="1">
                  <c:v>Fogon parrilla</c:v>
                </c:pt>
                <c:pt idx="2">
                  <c:v>Estufa con plancha sin chimenea</c:v>
                </c:pt>
                <c:pt idx="3">
                  <c:v>Fogon con plancha con chimenea</c:v>
                </c:pt>
                <c:pt idx="4">
                  <c:v>Otro</c:v>
                </c:pt>
              </c:strCache>
            </c:strRef>
          </c:cat>
          <c:val>
            <c:numRef>
              <c:f>'Consumo X Usos'!$M$723:$Q$723</c:f>
              <c:numCache>
                <c:formatCode>###0.0%</c:formatCode>
                <c:ptCount val="5"/>
                <c:pt idx="0">
                  <c:v>0.27962489557997455</c:v>
                </c:pt>
                <c:pt idx="1">
                  <c:v>0.2889887547420234</c:v>
                </c:pt>
                <c:pt idx="2">
                  <c:v>0.18785115802047778</c:v>
                </c:pt>
                <c:pt idx="3">
                  <c:v>0.20881673017190699</c:v>
                </c:pt>
                <c:pt idx="4">
                  <c:v>3.4718461485622444E-2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Consumo promedio Kwh Mes por proceso de acuerdo al nivel de ingresos en el departamento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'Consumo X Usos'!$B$742</c:f>
              <c:strCache>
                <c:ptCount val="1"/>
                <c:pt idx="0">
                  <c:v>Consumo en iluminación</c:v>
                </c:pt>
              </c:strCache>
            </c:strRef>
          </c:tx>
          <c:marker>
            <c:symbol val="none"/>
          </c:marker>
          <c:cat>
            <c:strRef>
              <c:f>'Consumo X Usos'!$A$744:$A$755</c:f>
              <c:strCache>
                <c:ptCount val="12"/>
                <c:pt idx="0">
                  <c:v>Hasta 100000</c:v>
                </c:pt>
                <c:pt idx="1">
                  <c:v>Entre 100001 y 150000</c:v>
                </c:pt>
                <c:pt idx="2">
                  <c:v>Entre 150001 y 200000</c:v>
                </c:pt>
                <c:pt idx="3">
                  <c:v>Entre 200001 y 250000</c:v>
                </c:pt>
                <c:pt idx="4">
                  <c:v>Entre 250001 y 500000</c:v>
                </c:pt>
                <c:pt idx="5">
                  <c:v>Entre 500001 y 750000</c:v>
                </c:pt>
                <c:pt idx="6">
                  <c:v>Entre 750001 y 1000000</c:v>
                </c:pt>
                <c:pt idx="7">
                  <c:v>Entre 1000001 y 1500000</c:v>
                </c:pt>
                <c:pt idx="8">
                  <c:v>Entre 1500001 y 2000000</c:v>
                </c:pt>
                <c:pt idx="9">
                  <c:v>Entre 2000001 y 3000000</c:v>
                </c:pt>
                <c:pt idx="10">
                  <c:v>Entre 3000001 y 5000000</c:v>
                </c:pt>
                <c:pt idx="11">
                  <c:v>Mas de 5000000</c:v>
                </c:pt>
              </c:strCache>
            </c:strRef>
          </c:cat>
          <c:val>
            <c:numRef>
              <c:f>'Consumo X Usos'!$B$744:$B$755</c:f>
              <c:numCache>
                <c:formatCode>###0.00</c:formatCode>
                <c:ptCount val="12"/>
                <c:pt idx="0">
                  <c:v>15.001601064882079</c:v>
                </c:pt>
                <c:pt idx="1">
                  <c:v>19.696677722838082</c:v>
                </c:pt>
                <c:pt idx="2">
                  <c:v>20.376552687639315</c:v>
                </c:pt>
                <c:pt idx="3">
                  <c:v>18.614839338838152</c:v>
                </c:pt>
                <c:pt idx="4">
                  <c:v>23.768619614811076</c:v>
                </c:pt>
                <c:pt idx="5">
                  <c:v>24.229133914274609</c:v>
                </c:pt>
                <c:pt idx="6">
                  <c:v>27.729254306218344</c:v>
                </c:pt>
                <c:pt idx="7">
                  <c:v>30.881827200086324</c:v>
                </c:pt>
                <c:pt idx="8">
                  <c:v>23.132585096316269</c:v>
                </c:pt>
                <c:pt idx="9">
                  <c:v>24.534454464304279</c:v>
                </c:pt>
                <c:pt idx="10">
                  <c:v>33.115829051236304</c:v>
                </c:pt>
                <c:pt idx="11">
                  <c:v>9.9629270686337623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'Consumo X Usos'!$C$742</c:f>
              <c:strCache>
                <c:ptCount val="1"/>
                <c:pt idx="0">
                  <c:v>Consumo en cocción</c:v>
                </c:pt>
              </c:strCache>
            </c:strRef>
          </c:tx>
          <c:marker>
            <c:symbol val="none"/>
          </c:marker>
          <c:cat>
            <c:strRef>
              <c:f>'Consumo X Usos'!$A$744:$A$755</c:f>
              <c:strCache>
                <c:ptCount val="12"/>
                <c:pt idx="0">
                  <c:v>Hasta 100000</c:v>
                </c:pt>
                <c:pt idx="1">
                  <c:v>Entre 100001 y 150000</c:v>
                </c:pt>
                <c:pt idx="2">
                  <c:v>Entre 150001 y 200000</c:v>
                </c:pt>
                <c:pt idx="3">
                  <c:v>Entre 200001 y 250000</c:v>
                </c:pt>
                <c:pt idx="4">
                  <c:v>Entre 250001 y 500000</c:v>
                </c:pt>
                <c:pt idx="5">
                  <c:v>Entre 500001 y 750000</c:v>
                </c:pt>
                <c:pt idx="6">
                  <c:v>Entre 750001 y 1000000</c:v>
                </c:pt>
                <c:pt idx="7">
                  <c:v>Entre 1000001 y 1500000</c:v>
                </c:pt>
                <c:pt idx="8">
                  <c:v>Entre 1500001 y 2000000</c:v>
                </c:pt>
                <c:pt idx="9">
                  <c:v>Entre 2000001 y 3000000</c:v>
                </c:pt>
                <c:pt idx="10">
                  <c:v>Entre 3000001 y 5000000</c:v>
                </c:pt>
                <c:pt idx="11">
                  <c:v>Mas de 5000000</c:v>
                </c:pt>
              </c:strCache>
            </c:strRef>
          </c:cat>
          <c:val>
            <c:numRef>
              <c:f>'Consumo X Usos'!$C$744:$C$750</c:f>
              <c:numCache>
                <c:formatCode>###0.00</c:formatCode>
                <c:ptCount val="7"/>
                <c:pt idx="0">
                  <c:v>111.81346965882229</c:v>
                </c:pt>
                <c:pt idx="1">
                  <c:v>58.736539737260799</c:v>
                </c:pt>
                <c:pt idx="2">
                  <c:v>100.96524587053219</c:v>
                </c:pt>
                <c:pt idx="3">
                  <c:v>163.28927000559673</c:v>
                </c:pt>
                <c:pt idx="4">
                  <c:v>81.915791048209243</c:v>
                </c:pt>
                <c:pt idx="5">
                  <c:v>144.52502322922439</c:v>
                </c:pt>
                <c:pt idx="6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'Consumo X Usos'!$D$742</c:f>
              <c:strCache>
                <c:ptCount val="1"/>
                <c:pt idx="0">
                  <c:v>Consumo aparatos electricos </c:v>
                </c:pt>
              </c:strCache>
            </c:strRef>
          </c:tx>
          <c:marker>
            <c:symbol val="none"/>
          </c:marker>
          <c:cat>
            <c:strRef>
              <c:f>'Consumo X Usos'!$A$744:$A$755</c:f>
              <c:strCache>
                <c:ptCount val="12"/>
                <c:pt idx="0">
                  <c:v>Hasta 100000</c:v>
                </c:pt>
                <c:pt idx="1">
                  <c:v>Entre 100001 y 150000</c:v>
                </c:pt>
                <c:pt idx="2">
                  <c:v>Entre 150001 y 200000</c:v>
                </c:pt>
                <c:pt idx="3">
                  <c:v>Entre 200001 y 250000</c:v>
                </c:pt>
                <c:pt idx="4">
                  <c:v>Entre 250001 y 500000</c:v>
                </c:pt>
                <c:pt idx="5">
                  <c:v>Entre 500001 y 750000</c:v>
                </c:pt>
                <c:pt idx="6">
                  <c:v>Entre 750001 y 1000000</c:v>
                </c:pt>
                <c:pt idx="7">
                  <c:v>Entre 1000001 y 1500000</c:v>
                </c:pt>
                <c:pt idx="8">
                  <c:v>Entre 1500001 y 2000000</c:v>
                </c:pt>
                <c:pt idx="9">
                  <c:v>Entre 2000001 y 3000000</c:v>
                </c:pt>
                <c:pt idx="10">
                  <c:v>Entre 3000001 y 5000000</c:v>
                </c:pt>
                <c:pt idx="11">
                  <c:v>Mas de 5000000</c:v>
                </c:pt>
              </c:strCache>
            </c:strRef>
          </c:cat>
          <c:val>
            <c:numRef>
              <c:f>'Consumo X Usos'!$D$744:$D$755</c:f>
              <c:numCache>
                <c:formatCode>###0.00</c:formatCode>
                <c:ptCount val="12"/>
                <c:pt idx="0">
                  <c:v>9.4029324896231046</c:v>
                </c:pt>
                <c:pt idx="1">
                  <c:v>11.741802192179515</c:v>
                </c:pt>
                <c:pt idx="2">
                  <c:v>14.424851214753824</c:v>
                </c:pt>
                <c:pt idx="3">
                  <c:v>14.01223283553278</c:v>
                </c:pt>
                <c:pt idx="4">
                  <c:v>19.432264721095301</c:v>
                </c:pt>
                <c:pt idx="5">
                  <c:v>22.550618869069723</c:v>
                </c:pt>
                <c:pt idx="6">
                  <c:v>35.123691297707992</c:v>
                </c:pt>
                <c:pt idx="7">
                  <c:v>36.162522935261372</c:v>
                </c:pt>
                <c:pt idx="8">
                  <c:v>39.412520479841938</c:v>
                </c:pt>
                <c:pt idx="9">
                  <c:v>45.751648519804618</c:v>
                </c:pt>
                <c:pt idx="10">
                  <c:v>11.325922701382495</c:v>
                </c:pt>
                <c:pt idx="11">
                  <c:v>8.2844512257456717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'Consumo X Usos'!$E$742</c:f>
              <c:strCache>
                <c:ptCount val="1"/>
                <c:pt idx="0">
                  <c:v>Consumo calefacción </c:v>
                </c:pt>
              </c:strCache>
            </c:strRef>
          </c:tx>
          <c:marker>
            <c:symbol val="none"/>
          </c:marker>
          <c:cat>
            <c:strRef>
              <c:f>'Consumo X Usos'!$A$744:$A$755</c:f>
              <c:strCache>
                <c:ptCount val="12"/>
                <c:pt idx="0">
                  <c:v>Hasta 100000</c:v>
                </c:pt>
                <c:pt idx="1">
                  <c:v>Entre 100001 y 150000</c:v>
                </c:pt>
                <c:pt idx="2">
                  <c:v>Entre 150001 y 200000</c:v>
                </c:pt>
                <c:pt idx="3">
                  <c:v>Entre 200001 y 250000</c:v>
                </c:pt>
                <c:pt idx="4">
                  <c:v>Entre 250001 y 500000</c:v>
                </c:pt>
                <c:pt idx="5">
                  <c:v>Entre 500001 y 750000</c:v>
                </c:pt>
                <c:pt idx="6">
                  <c:v>Entre 750001 y 1000000</c:v>
                </c:pt>
                <c:pt idx="7">
                  <c:v>Entre 1000001 y 1500000</c:v>
                </c:pt>
                <c:pt idx="8">
                  <c:v>Entre 1500001 y 2000000</c:v>
                </c:pt>
                <c:pt idx="9">
                  <c:v>Entre 2000001 y 3000000</c:v>
                </c:pt>
                <c:pt idx="10">
                  <c:v>Entre 3000001 y 5000000</c:v>
                </c:pt>
                <c:pt idx="11">
                  <c:v>Mas de 5000000</c:v>
                </c:pt>
              </c:strCache>
            </c:strRef>
          </c:cat>
          <c:val>
            <c:numRef>
              <c:f>'Consumo X Usos'!$E$744:$E$755</c:f>
              <c:numCache>
                <c:formatCode>###0</c:formatCode>
                <c:ptCount val="12"/>
                <c:pt idx="0">
                  <c:v>26.963146568932434</c:v>
                </c:pt>
                <c:pt idx="1">
                  <c:v>25.962817713525091</c:v>
                </c:pt>
                <c:pt idx="2">
                  <c:v>34.242417703582952</c:v>
                </c:pt>
                <c:pt idx="3">
                  <c:v>27.786542489612827</c:v>
                </c:pt>
                <c:pt idx="4">
                  <c:v>30.022162163645536</c:v>
                </c:pt>
                <c:pt idx="5">
                  <c:v>27.540160178052741</c:v>
                </c:pt>
                <c:pt idx="6">
                  <c:v>27.971627977651778</c:v>
                </c:pt>
                <c:pt idx="7">
                  <c:v>29.455040551857333</c:v>
                </c:pt>
                <c:pt idx="8">
                  <c:v>28.025157575710359</c:v>
                </c:pt>
                <c:pt idx="9">
                  <c:v>30</c:v>
                </c:pt>
                <c:pt idx="10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'Consumo X Usos'!$F$742</c:f>
              <c:strCache>
                <c:ptCount val="1"/>
                <c:pt idx="0">
                  <c:v>Consumo ambiente </c:v>
                </c:pt>
              </c:strCache>
            </c:strRef>
          </c:tx>
          <c:marker>
            <c:symbol val="none"/>
          </c:marker>
          <c:cat>
            <c:strRef>
              <c:f>'Consumo X Usos'!$A$744:$A$755</c:f>
              <c:strCache>
                <c:ptCount val="12"/>
                <c:pt idx="0">
                  <c:v>Hasta 100000</c:v>
                </c:pt>
                <c:pt idx="1">
                  <c:v>Entre 100001 y 150000</c:v>
                </c:pt>
                <c:pt idx="2">
                  <c:v>Entre 150001 y 200000</c:v>
                </c:pt>
                <c:pt idx="3">
                  <c:v>Entre 200001 y 250000</c:v>
                </c:pt>
                <c:pt idx="4">
                  <c:v>Entre 250001 y 500000</c:v>
                </c:pt>
                <c:pt idx="5">
                  <c:v>Entre 500001 y 750000</c:v>
                </c:pt>
                <c:pt idx="6">
                  <c:v>Entre 750001 y 1000000</c:v>
                </c:pt>
                <c:pt idx="7">
                  <c:v>Entre 1000001 y 1500000</c:v>
                </c:pt>
                <c:pt idx="8">
                  <c:v>Entre 1500001 y 2000000</c:v>
                </c:pt>
                <c:pt idx="9">
                  <c:v>Entre 2000001 y 3000000</c:v>
                </c:pt>
                <c:pt idx="10">
                  <c:v>Entre 3000001 y 5000000</c:v>
                </c:pt>
                <c:pt idx="11">
                  <c:v>Mas de 5000000</c:v>
                </c:pt>
              </c:strCache>
            </c:strRef>
          </c:cat>
          <c:val>
            <c:numRef>
              <c:f>'Consumo X Usos'!$F$744:$F$755</c:f>
              <c:numCache>
                <c:formatCode>###0</c:formatCode>
                <c:ptCount val="12"/>
                <c:pt idx="0">
                  <c:v>7.2750000000000004</c:v>
                </c:pt>
                <c:pt idx="1">
                  <c:v>5.020685701686693</c:v>
                </c:pt>
                <c:pt idx="2">
                  <c:v>7.574373396848662</c:v>
                </c:pt>
                <c:pt idx="3">
                  <c:v>16.772128011859721</c:v>
                </c:pt>
                <c:pt idx="4">
                  <c:v>15.396027087000395</c:v>
                </c:pt>
                <c:pt idx="5">
                  <c:v>11.727454420431522</c:v>
                </c:pt>
                <c:pt idx="6">
                  <c:v>14.558864119174382</c:v>
                </c:pt>
                <c:pt idx="7">
                  <c:v>35.40254657700364</c:v>
                </c:pt>
                <c:pt idx="8">
                  <c:v>15.433824180836147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'Consumo X Usos'!$G$742</c:f>
              <c:strCache>
                <c:ptCount val="1"/>
                <c:pt idx="0">
                  <c:v>Consumo refrigeración</c:v>
                </c:pt>
              </c:strCache>
            </c:strRef>
          </c:tx>
          <c:marker>
            <c:symbol val="none"/>
          </c:marker>
          <c:cat>
            <c:strRef>
              <c:f>'Consumo X Usos'!$A$744:$A$755</c:f>
              <c:strCache>
                <c:ptCount val="12"/>
                <c:pt idx="0">
                  <c:v>Hasta 100000</c:v>
                </c:pt>
                <c:pt idx="1">
                  <c:v>Entre 100001 y 150000</c:v>
                </c:pt>
                <c:pt idx="2">
                  <c:v>Entre 150001 y 200000</c:v>
                </c:pt>
                <c:pt idx="3">
                  <c:v>Entre 200001 y 250000</c:v>
                </c:pt>
                <c:pt idx="4">
                  <c:v>Entre 250001 y 500000</c:v>
                </c:pt>
                <c:pt idx="5">
                  <c:v>Entre 500001 y 750000</c:v>
                </c:pt>
                <c:pt idx="6">
                  <c:v>Entre 750001 y 1000000</c:v>
                </c:pt>
                <c:pt idx="7">
                  <c:v>Entre 1000001 y 1500000</c:v>
                </c:pt>
                <c:pt idx="8">
                  <c:v>Entre 1500001 y 2000000</c:v>
                </c:pt>
                <c:pt idx="9">
                  <c:v>Entre 2000001 y 3000000</c:v>
                </c:pt>
                <c:pt idx="10">
                  <c:v>Entre 3000001 y 5000000</c:v>
                </c:pt>
                <c:pt idx="11">
                  <c:v>Mas de 5000000</c:v>
                </c:pt>
              </c:strCache>
            </c:strRef>
          </c:cat>
          <c:val>
            <c:numRef>
              <c:f>'Consumo X Usos'!$G$744:$G$755</c:f>
              <c:numCache>
                <c:formatCode>###0.00</c:formatCode>
                <c:ptCount val="12"/>
                <c:pt idx="0">
                  <c:v>46.791785088876033</c:v>
                </c:pt>
                <c:pt idx="1">
                  <c:v>45.43312618927186</c:v>
                </c:pt>
                <c:pt idx="2">
                  <c:v>52.271294372746674</c:v>
                </c:pt>
                <c:pt idx="3">
                  <c:v>46.33915364620551</c:v>
                </c:pt>
                <c:pt idx="4">
                  <c:v>48.78117628828695</c:v>
                </c:pt>
                <c:pt idx="5">
                  <c:v>49.150209220832096</c:v>
                </c:pt>
                <c:pt idx="6">
                  <c:v>50.954990970286588</c:v>
                </c:pt>
                <c:pt idx="7">
                  <c:v>50.513194339430008</c:v>
                </c:pt>
                <c:pt idx="8">
                  <c:v>60.010755572984891</c:v>
                </c:pt>
                <c:pt idx="9">
                  <c:v>42.986117170394721</c:v>
                </c:pt>
                <c:pt idx="10">
                  <c:v>33.967418181787707</c:v>
                </c:pt>
                <c:pt idx="11">
                  <c:v>52.5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73792"/>
        <c:axId val="152819904"/>
      </c:lineChart>
      <c:catAx>
        <c:axId val="149473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2819904"/>
        <c:crosses val="autoZero"/>
        <c:auto val="1"/>
        <c:lblAlgn val="ctr"/>
        <c:lblOffset val="100"/>
        <c:noMultiLvlLbl val="0"/>
      </c:catAx>
      <c:valAx>
        <c:axId val="152819904"/>
        <c:scaling>
          <c:orientation val="minMax"/>
        </c:scaling>
        <c:delete val="0"/>
        <c:axPos val="l"/>
        <c:majorGridlines/>
        <c:numFmt formatCode="###0.00" sourceLinked="1"/>
        <c:majorTickMark val="none"/>
        <c:minorTickMark val="none"/>
        <c:tickLblPos val="nextTo"/>
        <c:crossAx val="149473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Material predominante en las paredes en el sector residencial del departamento de Nariño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/>
            </a:sp3d>
          </c:spPr>
          <c:invertIfNegative val="0"/>
          <c:cat>
            <c:strRef>
              <c:f>'Condiciones de la vivienda'!$B$22:$H$22</c:f>
              <c:strCache>
                <c:ptCount val="7"/>
                <c:pt idx="0">
                  <c:v>Bloque, ladrillo, etc</c:v>
                </c:pt>
                <c:pt idx="1">
                  <c:v>Tapia pisada, etc</c:v>
                </c:pt>
                <c:pt idx="2">
                  <c:v>Madera burda, etc</c:v>
                </c:pt>
                <c:pt idx="3">
                  <c:v>Material prefabricado</c:v>
                </c:pt>
                <c:pt idx="4">
                  <c:v>Guadua, esterilla, etc</c:v>
                </c:pt>
                <c:pt idx="5">
                  <c:v>Zinc, tela, etc</c:v>
                </c:pt>
                <c:pt idx="6">
                  <c:v>Sin paredes</c:v>
                </c:pt>
              </c:strCache>
            </c:strRef>
          </c:cat>
          <c:val>
            <c:numRef>
              <c:f>'Condiciones de la vivienda'!$B$24:$H$24</c:f>
              <c:numCache>
                <c:formatCode>###0</c:formatCode>
                <c:ptCount val="7"/>
                <c:pt idx="0">
                  <c:v>141530.02389955529</c:v>
                </c:pt>
                <c:pt idx="1">
                  <c:v>49686.229256566403</c:v>
                </c:pt>
                <c:pt idx="2">
                  <c:v>64125.078018843058</c:v>
                </c:pt>
                <c:pt idx="3">
                  <c:v>507.30955005965939</c:v>
                </c:pt>
                <c:pt idx="4">
                  <c:v>358.77785374924457</c:v>
                </c:pt>
                <c:pt idx="5">
                  <c:v>69.720661491020095</c:v>
                </c:pt>
                <c:pt idx="6">
                  <c:v>4.6702835448530209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34624768"/>
        <c:axId val="136195456"/>
      </c:barChart>
      <c:catAx>
        <c:axId val="1346247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6195456"/>
        <c:crosses val="autoZero"/>
        <c:auto val="1"/>
        <c:lblAlgn val="ctr"/>
        <c:lblOffset val="100"/>
        <c:noMultiLvlLbl val="0"/>
      </c:catAx>
      <c:valAx>
        <c:axId val="136195456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34624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Material</a:t>
            </a:r>
            <a:r>
              <a:rPr lang="es-CO" sz="1400" baseline="0"/>
              <a:t> predominante de las paredes por subregión en  sector residencial  del departamento de Nariño</a:t>
            </a:r>
            <a:endParaRPr lang="es-CO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Bloque, Ladrillo, etc</c:v>
          </c:tx>
          <c:invertIfNegative val="0"/>
          <c:cat>
            <c:strRef>
              <c:f>'Condiciones de la vivienda'!$A$5:$A$17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'Condiciones de la vivienda'!$E$5:$E$17</c:f>
              <c:numCache>
                <c:formatCode>###0</c:formatCode>
                <c:ptCount val="13"/>
                <c:pt idx="0">
                  <c:v>3522.1237932861782</c:v>
                </c:pt>
                <c:pt idx="1">
                  <c:v>8079.4127418025828</c:v>
                </c:pt>
                <c:pt idx="2">
                  <c:v>10169.696436383383</c:v>
                </c:pt>
                <c:pt idx="3">
                  <c:v>25218.20080360075</c:v>
                </c:pt>
                <c:pt idx="4">
                  <c:v>10645.472015430731</c:v>
                </c:pt>
                <c:pt idx="5">
                  <c:v>24239.48713892934</c:v>
                </c:pt>
                <c:pt idx="6">
                  <c:v>1439.2056012048397</c:v>
                </c:pt>
                <c:pt idx="7">
                  <c:v>9196.3985765124544</c:v>
                </c:pt>
                <c:pt idx="8">
                  <c:v>14417.23597559261</c:v>
                </c:pt>
                <c:pt idx="9">
                  <c:v>6800.8927467710755</c:v>
                </c:pt>
                <c:pt idx="10">
                  <c:v>14607.313418953245</c:v>
                </c:pt>
                <c:pt idx="11">
                  <c:v>7023.2628741888211</c:v>
                </c:pt>
                <c:pt idx="12">
                  <c:v>8293.4945910095794</c:v>
                </c:pt>
              </c:numCache>
            </c:numRef>
          </c:val>
        </c:ser>
        <c:ser>
          <c:idx val="1"/>
          <c:order val="1"/>
          <c:tx>
            <c:v>Tapia pisada, etc</c:v>
          </c:tx>
          <c:invertIfNegative val="0"/>
          <c:cat>
            <c:strRef>
              <c:f>'Condiciones de la vivienda'!$A$5:$A$17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'Condiciones de la vivienda'!$H$5:$H$17</c:f>
              <c:numCache>
                <c:formatCode>###0</c:formatCode>
                <c:ptCount val="13"/>
                <c:pt idx="0">
                  <c:v>165.15455152869617</c:v>
                </c:pt>
                <c:pt idx="1">
                  <c:v>1647.0360028076784</c:v>
                </c:pt>
                <c:pt idx="2">
                  <c:v>18.789412663054367</c:v>
                </c:pt>
                <c:pt idx="3">
                  <c:v>16323.561496706396</c:v>
                </c:pt>
                <c:pt idx="4">
                  <c:v>5226.2644477054819</c:v>
                </c:pt>
                <c:pt idx="5">
                  <c:v>4162.0164595652041</c:v>
                </c:pt>
                <c:pt idx="6">
                  <c:v>360.23039192139532</c:v>
                </c:pt>
                <c:pt idx="7">
                  <c:v>4603.6014234875447</c:v>
                </c:pt>
                <c:pt idx="8">
                  <c:v>7137.7640244073891</c:v>
                </c:pt>
                <c:pt idx="9">
                  <c:v>97.099176301111811</c:v>
                </c:pt>
                <c:pt idx="10">
                  <c:v>4155.2649089543156</c:v>
                </c:pt>
                <c:pt idx="11">
                  <c:v>12876.771539843696</c:v>
                </c:pt>
                <c:pt idx="12">
                  <c:v>1202.7903905674279</c:v>
                </c:pt>
              </c:numCache>
            </c:numRef>
          </c:val>
        </c:ser>
        <c:ser>
          <c:idx val="2"/>
          <c:order val="2"/>
          <c:tx>
            <c:v>Madera burda, etc</c:v>
          </c:tx>
          <c:invertIfNegative val="0"/>
          <c:cat>
            <c:strRef>
              <c:f>'Condiciones de la vivienda'!$A$5:$A$17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'Condiciones de la vivienda'!$K$5:$K$17</c:f>
              <c:numCache>
                <c:formatCode>###0</c:formatCode>
                <c:ptCount val="13"/>
                <c:pt idx="0">
                  <c:v>2338.8212335552839</c:v>
                </c:pt>
                <c:pt idx="1">
                  <c:v>228.55125538973977</c:v>
                </c:pt>
                <c:pt idx="2">
                  <c:v>13061.685568606208</c:v>
                </c:pt>
                <c:pt idx="3">
                  <c:v>0</c:v>
                </c:pt>
                <c:pt idx="4">
                  <c:v>1548.2635368637875</c:v>
                </c:pt>
                <c:pt idx="5">
                  <c:v>798.49640150545929</c:v>
                </c:pt>
                <c:pt idx="6">
                  <c:v>22987.944959254713</c:v>
                </c:pt>
                <c:pt idx="7">
                  <c:v>0</c:v>
                </c:pt>
                <c:pt idx="8">
                  <c:v>0</c:v>
                </c:pt>
                <c:pt idx="9">
                  <c:v>11082.010243908446</c:v>
                </c:pt>
                <c:pt idx="10">
                  <c:v>962.60780596000427</c:v>
                </c:pt>
                <c:pt idx="11">
                  <c:v>0</c:v>
                </c:pt>
                <c:pt idx="12">
                  <c:v>951.71501842299188</c:v>
                </c:pt>
              </c:numCache>
            </c:numRef>
          </c:val>
        </c:ser>
        <c:ser>
          <c:idx val="3"/>
          <c:order val="3"/>
          <c:tx>
            <c:v>Material prefabricado</c:v>
          </c:tx>
          <c:invertIfNegative val="0"/>
          <c:cat>
            <c:strRef>
              <c:f>'Condiciones de la vivienda'!$A$5:$A$17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'Condiciones de la vivienda'!$N$5:$N$17</c:f>
              <c:numCache>
                <c:formatCode>###0</c:formatCode>
                <c:ptCount val="13"/>
                <c:pt idx="0">
                  <c:v>84.900421629841262</c:v>
                </c:pt>
                <c:pt idx="1">
                  <c:v>0</c:v>
                </c:pt>
                <c:pt idx="2">
                  <c:v>31.257153775922223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167.89224196308746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v>Guadua, esterilla, etc</c:v>
          </c:tx>
          <c:invertIfNegative val="0"/>
          <c:cat>
            <c:strRef>
              <c:f>'Condiciones de la vivienda'!$A$5:$A$17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'Condiciones de la vivienda'!$Q$5:$Q$17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82.105591056279934</c:v>
                </c:pt>
                <c:pt idx="10">
                  <c:v>0</c:v>
                </c:pt>
                <c:pt idx="11">
                  <c:v>216.96558596748309</c:v>
                </c:pt>
                <c:pt idx="12">
                  <c:v>0</c:v>
                </c:pt>
              </c:numCache>
            </c:numRef>
          </c:val>
        </c:ser>
        <c:ser>
          <c:idx val="5"/>
          <c:order val="5"/>
          <c:tx>
            <c:v>Zinc, tela, etc</c:v>
          </c:tx>
          <c:invertIfNegative val="0"/>
          <c:cat>
            <c:strRef>
              <c:f>'Condiciones de la vivienda'!$A$5:$A$17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'Condiciones de la vivienda'!$T$5:$T$17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98.813866132436601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v>Sin paredes</c:v>
          </c:tx>
          <c:invertIfNegative val="0"/>
          <c:cat>
            <c:strRef>
              <c:f>'Condiciones de la vivienda'!$A$5:$A$17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'Condiciones de la vivienda'!$W$5:$W$17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11.237699692854521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34626304"/>
        <c:axId val="136197184"/>
        <c:axId val="0"/>
      </c:bar3DChart>
      <c:catAx>
        <c:axId val="13462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6197184"/>
        <c:crosses val="autoZero"/>
        <c:auto val="1"/>
        <c:lblAlgn val="ctr"/>
        <c:lblOffset val="100"/>
        <c:noMultiLvlLbl val="0"/>
      </c:catAx>
      <c:valAx>
        <c:axId val="136197184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34626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Material predominante de los pisos en el sector residencial del departamento de Nariño</a:t>
            </a:r>
          </a:p>
        </c:rich>
      </c:tx>
      <c:layout>
        <c:manualLayout>
          <c:xMode val="edge"/>
          <c:yMode val="edge"/>
          <c:x val="0.12600940485897089"/>
          <c:y val="5.5813953488372092E-2"/>
        </c:manualLayout>
      </c:layout>
      <c:overlay val="0"/>
    </c:title>
    <c:autoTitleDeleted val="0"/>
    <c:view3D>
      <c:rotX val="30"/>
      <c:rotY val="1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4"/>
              <c:layout>
                <c:manualLayout>
                  <c:x val="4.3013546248925574E-2"/>
                  <c:y val="3.96577182238186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'Condiciones de la vivienda'!$B$54:$F$54</c:f>
              <c:strCache>
                <c:ptCount val="5"/>
                <c:pt idx="0">
                  <c:v>Baldosa, etc</c:v>
                </c:pt>
                <c:pt idx="1">
                  <c:v>Cemento</c:v>
                </c:pt>
                <c:pt idx="2">
                  <c:v>Madera burda, etc</c:v>
                </c:pt>
                <c:pt idx="3">
                  <c:v>Tierra, Arena</c:v>
                </c:pt>
                <c:pt idx="4">
                  <c:v>Otro</c:v>
                </c:pt>
              </c:strCache>
            </c:strRef>
          </c:cat>
          <c:val>
            <c:numRef>
              <c:f>'Condiciones de la vivienda'!$B$55:$F$55</c:f>
              <c:numCache>
                <c:formatCode>###0.0%</c:formatCode>
                <c:ptCount val="5"/>
                <c:pt idx="0">
                  <c:v>0.22294048062638611</c:v>
                </c:pt>
                <c:pt idx="1">
                  <c:v>0.46449160636734771</c:v>
                </c:pt>
                <c:pt idx="2">
                  <c:v>0.21221693761359514</c:v>
                </c:pt>
                <c:pt idx="3">
                  <c:v>9.9550419559596648E-2</c:v>
                </c:pt>
                <c:pt idx="4">
                  <c:v>8.0055583307434594E-4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 b="1" i="0" u="none" strike="noStrike" baseline="0"/>
              <a:t>Material predominante de los pisos en el setor residencial  por subregión del departamento de Nariño</a:t>
            </a:r>
            <a:endParaRPr lang="es-CO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Baldosa, etc</c:v>
          </c:tx>
          <c:invertIfNegative val="0"/>
          <c:cat>
            <c:strRef>
              <c:f>'Condiciones de la vivienda'!$A$37:$A$49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'Condiciones de la vivienda'!$E$37:$E$49</c:f>
              <c:numCache>
                <c:formatCode>###0</c:formatCode>
                <c:ptCount val="13"/>
                <c:pt idx="0">
                  <c:v>1866.166647466765</c:v>
                </c:pt>
                <c:pt idx="1">
                  <c:v>1001.398236917483</c:v>
                </c:pt>
                <c:pt idx="2">
                  <c:v>4304.297383731162</c:v>
                </c:pt>
                <c:pt idx="3">
                  <c:v>12800.141296578902</c:v>
                </c:pt>
                <c:pt idx="4">
                  <c:v>5055.0475215283095</c:v>
                </c:pt>
                <c:pt idx="5">
                  <c:v>8908.1660471456289</c:v>
                </c:pt>
                <c:pt idx="6">
                  <c:v>300.66184123279442</c:v>
                </c:pt>
                <c:pt idx="7">
                  <c:v>3612.432543665509</c:v>
                </c:pt>
                <c:pt idx="8">
                  <c:v>4828.1308944689708</c:v>
                </c:pt>
                <c:pt idx="9">
                  <c:v>3458.3557295706673</c:v>
                </c:pt>
                <c:pt idx="10">
                  <c:v>3617.4621686402179</c:v>
                </c:pt>
                <c:pt idx="11">
                  <c:v>4256.4910508687462</c:v>
                </c:pt>
                <c:pt idx="12">
                  <c:v>4681.3552656678748</c:v>
                </c:pt>
              </c:numCache>
            </c:numRef>
          </c:val>
        </c:ser>
        <c:ser>
          <c:idx val="1"/>
          <c:order val="1"/>
          <c:tx>
            <c:v>Cemento</c:v>
          </c:tx>
          <c:invertIfNegative val="0"/>
          <c:cat>
            <c:strRef>
              <c:f>'Condiciones de la vivienda'!$A$37:$A$49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'Condiciones de la vivienda'!$H$37:$H$49</c:f>
              <c:numCache>
                <c:formatCode>###0</c:formatCode>
                <c:ptCount val="13"/>
                <c:pt idx="0">
                  <c:v>1929.9944934681935</c:v>
                </c:pt>
                <c:pt idx="1">
                  <c:v>6909.0098355938635</c:v>
                </c:pt>
                <c:pt idx="2">
                  <c:v>7872.1785658614299</c:v>
                </c:pt>
                <c:pt idx="3">
                  <c:v>18171.561076554561</c:v>
                </c:pt>
                <c:pt idx="4">
                  <c:v>10043.620149247066</c:v>
                </c:pt>
                <c:pt idx="5">
                  <c:v>16667.084126149679</c:v>
                </c:pt>
                <c:pt idx="6">
                  <c:v>4761.1941388862197</c:v>
                </c:pt>
                <c:pt idx="7">
                  <c:v>7112.4909183300642</c:v>
                </c:pt>
                <c:pt idx="8">
                  <c:v>15052.80026994348</c:v>
                </c:pt>
                <c:pt idx="9">
                  <c:v>5387.1862002733351</c:v>
                </c:pt>
                <c:pt idx="10">
                  <c:v>11558.38557578793</c:v>
                </c:pt>
                <c:pt idx="11">
                  <c:v>11119.201146116809</c:v>
                </c:pt>
                <c:pt idx="12">
                  <c:v>4239.0526640156131</c:v>
                </c:pt>
              </c:numCache>
            </c:numRef>
          </c:val>
        </c:ser>
        <c:ser>
          <c:idx val="2"/>
          <c:order val="2"/>
          <c:tx>
            <c:v>Madera burda, etc</c:v>
          </c:tx>
          <c:invertIfNegative val="0"/>
          <c:cat>
            <c:strRef>
              <c:f>'Condiciones de la vivienda'!$A$37:$A$49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'Condiciones de la vivienda'!$K$37:$K$49</c:f>
              <c:numCache>
                <c:formatCode>###0</c:formatCode>
                <c:ptCount val="13"/>
                <c:pt idx="0">
                  <c:v>2271.2388083773012</c:v>
                </c:pt>
                <c:pt idx="1">
                  <c:v>355.10945149997161</c:v>
                </c:pt>
                <c:pt idx="2">
                  <c:v>10913.312319471988</c:v>
                </c:pt>
                <c:pt idx="3">
                  <c:v>2257.5735990109529</c:v>
                </c:pt>
                <c:pt idx="4">
                  <c:v>946.98204808410696</c:v>
                </c:pt>
                <c:pt idx="5">
                  <c:v>288.26290642983753</c:v>
                </c:pt>
                <c:pt idx="6">
                  <c:v>19402.67813581384</c:v>
                </c:pt>
                <c:pt idx="7">
                  <c:v>344.94639189978034</c:v>
                </c:pt>
                <c:pt idx="8">
                  <c:v>661.02080814329497</c:v>
                </c:pt>
                <c:pt idx="9">
                  <c:v>9127.0981174355766</c:v>
                </c:pt>
                <c:pt idx="10">
                  <c:v>461.56476943440776</c:v>
                </c:pt>
                <c:pt idx="11">
                  <c:v>46.674359779498992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v>Tierra, arena</c:v>
          </c:tx>
          <c:invertIfNegative val="0"/>
          <c:cat>
            <c:strRef>
              <c:f>'Condiciones de la vivienda'!$A$37:$A$49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'Condiciones de la vivienda'!$N$37:$N$49</c:f>
              <c:numCache>
                <c:formatCode>###0</c:formatCode>
                <c:ptCount val="13"/>
                <c:pt idx="0">
                  <c:v>43.600050687740485</c:v>
                </c:pt>
                <c:pt idx="1">
                  <c:v>1582.7152735088566</c:v>
                </c:pt>
                <c:pt idx="2">
                  <c:v>191.64030236398753</c:v>
                </c:pt>
                <c:pt idx="3">
                  <c:v>8323.7240278555837</c:v>
                </c:pt>
                <c:pt idx="4">
                  <c:v>1374.3502811405165</c:v>
                </c:pt>
                <c:pt idx="5">
                  <c:v>3336.4869202748537</c:v>
                </c:pt>
                <c:pt idx="6">
                  <c:v>322.84683644809638</c:v>
                </c:pt>
                <c:pt idx="7">
                  <c:v>2730.130146104646</c:v>
                </c:pt>
                <c:pt idx="8">
                  <c:v>1013.0480274442539</c:v>
                </c:pt>
                <c:pt idx="9">
                  <c:v>257.3599527204226</c:v>
                </c:pt>
                <c:pt idx="10">
                  <c:v>4186.587486137445</c:v>
                </c:pt>
                <c:pt idx="11">
                  <c:v>4694.6334432349458</c:v>
                </c:pt>
                <c:pt idx="12">
                  <c:v>1527.5920703165125</c:v>
                </c:pt>
              </c:numCache>
            </c:numRef>
          </c:val>
        </c:ser>
        <c:ser>
          <c:idx val="4"/>
          <c:order val="4"/>
          <c:tx>
            <c:v>Otro</c:v>
          </c:tx>
          <c:invertIfNegative val="0"/>
          <c:cat>
            <c:strRef>
              <c:f>'Condiciones de la vivienda'!$A$37:$A$49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'Condiciones de la vivienda'!$Q$37:$Q$49</c:f>
              <c:numCache>
                <c:formatCode>###0</c:formatCode>
                <c:ptCount val="13"/>
                <c:pt idx="0">
                  <c:v>0</c:v>
                </c:pt>
                <c:pt idx="1">
                  <c:v>106.76720247982529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3826048"/>
        <c:axId val="147341888"/>
        <c:axId val="0"/>
      </c:bar3DChart>
      <c:catAx>
        <c:axId val="9382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341888"/>
        <c:crosses val="autoZero"/>
        <c:auto val="1"/>
        <c:lblAlgn val="ctr"/>
        <c:lblOffset val="100"/>
        <c:noMultiLvlLbl val="0"/>
      </c:catAx>
      <c:valAx>
        <c:axId val="147341888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93826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Fuente</a:t>
            </a:r>
            <a:r>
              <a:rPr lang="es-CO" sz="1100" baseline="0"/>
              <a:t> agua  para el consumo humano en el sector residencial del departamento de Nariño</a:t>
            </a:r>
            <a:endParaRPr lang="es-CO" sz="11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servicios'!$B$24:$J$24</c:f>
              <c:strCache>
                <c:ptCount val="9"/>
                <c:pt idx="0">
                  <c:v>Acto mpal</c:v>
                </c:pt>
                <c:pt idx="1">
                  <c:v>Acto veredal</c:v>
                </c:pt>
                <c:pt idx="2">
                  <c:v>Pozo con bomba</c:v>
                </c:pt>
                <c:pt idx="3">
                  <c:v>Pozo sin bomba, etc</c:v>
                </c:pt>
                <c:pt idx="4">
                  <c:v>Rio, quebrada</c:v>
                </c:pt>
                <c:pt idx="5">
                  <c:v>agua lluvia</c:v>
                </c:pt>
                <c:pt idx="6">
                  <c:v>agua embotellada, etc</c:v>
                </c:pt>
                <c:pt idx="7">
                  <c:v>pila pública</c:v>
                </c:pt>
                <c:pt idx="8">
                  <c:v>Carrotanque, etc</c:v>
                </c:pt>
              </c:strCache>
            </c:strRef>
          </c:cat>
          <c:val>
            <c:numRef>
              <c:f>'Acceso a servicios'!$B$26:$J$26</c:f>
              <c:numCache>
                <c:formatCode>###0</c:formatCode>
                <c:ptCount val="9"/>
                <c:pt idx="0">
                  <c:v>50498.031176093515</c:v>
                </c:pt>
                <c:pt idx="1">
                  <c:v>136900.430312685</c:v>
                </c:pt>
                <c:pt idx="2">
                  <c:v>10934.780833035769</c:v>
                </c:pt>
                <c:pt idx="3">
                  <c:v>9052.3812557026813</c:v>
                </c:pt>
                <c:pt idx="4">
                  <c:v>30719.116473142167</c:v>
                </c:pt>
                <c:pt idx="5">
                  <c:v>16255.138754102043</c:v>
                </c:pt>
                <c:pt idx="6">
                  <c:v>13.010249172121817</c:v>
                </c:pt>
                <c:pt idx="7">
                  <c:v>1817.5151295387871</c:v>
                </c:pt>
                <c:pt idx="8">
                  <c:v>91.40534033747123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7422720"/>
        <c:axId val="147347648"/>
        <c:axId val="0"/>
      </c:bar3DChart>
      <c:catAx>
        <c:axId val="147422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347648"/>
        <c:crosses val="autoZero"/>
        <c:auto val="1"/>
        <c:lblAlgn val="ctr"/>
        <c:lblOffset val="100"/>
        <c:noMultiLvlLbl val="0"/>
      </c:catAx>
      <c:valAx>
        <c:axId val="147347648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474227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image" Target="../media/image3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18" Type="http://schemas.openxmlformats.org/officeDocument/2006/relationships/chart" Target="../charts/chart26.xml"/><Relationship Id="rId3" Type="http://schemas.openxmlformats.org/officeDocument/2006/relationships/chart" Target="../charts/chart11.xml"/><Relationship Id="rId21" Type="http://schemas.openxmlformats.org/officeDocument/2006/relationships/image" Target="../media/image3.png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17" Type="http://schemas.openxmlformats.org/officeDocument/2006/relationships/chart" Target="../charts/chart25.xml"/><Relationship Id="rId2" Type="http://schemas.openxmlformats.org/officeDocument/2006/relationships/chart" Target="../charts/chart10.xml"/><Relationship Id="rId16" Type="http://schemas.openxmlformats.org/officeDocument/2006/relationships/chart" Target="../charts/chart24.xml"/><Relationship Id="rId20" Type="http://schemas.openxmlformats.org/officeDocument/2006/relationships/image" Target="../media/image2.png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5" Type="http://schemas.openxmlformats.org/officeDocument/2006/relationships/chart" Target="../charts/chart23.xml"/><Relationship Id="rId10" Type="http://schemas.openxmlformats.org/officeDocument/2006/relationships/chart" Target="../charts/chart18.xml"/><Relationship Id="rId19" Type="http://schemas.openxmlformats.org/officeDocument/2006/relationships/image" Target="../media/image1.png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4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7" Type="http://schemas.openxmlformats.org/officeDocument/2006/relationships/image" Target="../media/image3.png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18" Type="http://schemas.openxmlformats.org/officeDocument/2006/relationships/image" Target="../media/image2.png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image" Target="../media/image1.png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19" Type="http://schemas.openxmlformats.org/officeDocument/2006/relationships/image" Target="../media/image3.png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538842</xdr:colOff>
      <xdr:row>19</xdr:row>
      <xdr:rowOff>125186</xdr:rowOff>
    </xdr:from>
    <xdr:to>
      <xdr:col>18</xdr:col>
      <xdr:colOff>585108</xdr:colOff>
      <xdr:row>30</xdr:row>
      <xdr:rowOff>81643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136070</xdr:colOff>
      <xdr:row>33</xdr:row>
      <xdr:rowOff>189139</xdr:rowOff>
    </xdr:from>
    <xdr:to>
      <xdr:col>20</xdr:col>
      <xdr:colOff>12245</xdr:colOff>
      <xdr:row>50</xdr:row>
      <xdr:rowOff>100692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607484</xdr:colOff>
      <xdr:row>84</xdr:row>
      <xdr:rowOff>65617</xdr:rowOff>
    </xdr:from>
    <xdr:to>
      <xdr:col>19</xdr:col>
      <xdr:colOff>0</xdr:colOff>
      <xdr:row>93</xdr:row>
      <xdr:rowOff>95250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497418</xdr:colOff>
      <xdr:row>116</xdr:row>
      <xdr:rowOff>84666</xdr:rowOff>
    </xdr:from>
    <xdr:to>
      <xdr:col>13</xdr:col>
      <xdr:colOff>518584</xdr:colOff>
      <xdr:row>125</xdr:row>
      <xdr:rowOff>137583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394869</xdr:colOff>
      <xdr:row>0</xdr:row>
      <xdr:rowOff>1085850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366419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321472</xdr:colOff>
      <xdr:row>0</xdr:row>
      <xdr:rowOff>130175</xdr:rowOff>
    </xdr:from>
    <xdr:to>
      <xdr:col>11</xdr:col>
      <xdr:colOff>228601</xdr:colOff>
      <xdr:row>0</xdr:row>
      <xdr:rowOff>920750</xdr:rowOff>
    </xdr:to>
    <xdr:sp macro="" textlink="">
      <xdr:nvSpPr>
        <xdr:cNvPr id="10" name="9 CuadroTexto"/>
        <xdr:cNvSpPr txBox="1"/>
      </xdr:nvSpPr>
      <xdr:spPr>
        <a:xfrm>
          <a:off x="5607847" y="130175"/>
          <a:ext cx="3717129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CARACTERISTICAS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650875</xdr:colOff>
      <xdr:row>0</xdr:row>
      <xdr:rowOff>63500</xdr:rowOff>
    </xdr:from>
    <xdr:to>
      <xdr:col>19</xdr:col>
      <xdr:colOff>637710</xdr:colOff>
      <xdr:row>0</xdr:row>
      <xdr:rowOff>1087436</xdr:rowOff>
    </xdr:to>
    <xdr:pic>
      <xdr:nvPicPr>
        <xdr:cNvPr id="11" name="3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5250" y="63500"/>
          <a:ext cx="3034835" cy="102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254000</xdr:colOff>
      <xdr:row>127</xdr:row>
      <xdr:rowOff>79375</xdr:rowOff>
    </xdr:from>
    <xdr:to>
      <xdr:col>7</xdr:col>
      <xdr:colOff>296876</xdr:colOff>
      <xdr:row>127</xdr:row>
      <xdr:rowOff>730250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2748875"/>
          <a:ext cx="6091251" cy="650875"/>
        </a:xfrm>
        <a:prstGeom prst="rect">
          <a:avLst/>
        </a:prstGeom>
      </xdr:spPr>
    </xdr:pic>
    <xdr:clientData/>
  </xdr:twoCellAnchor>
  <xdr:twoCellAnchor editAs="oneCell">
    <xdr:from>
      <xdr:col>11</xdr:col>
      <xdr:colOff>619125</xdr:colOff>
      <xdr:row>127</xdr:row>
      <xdr:rowOff>95250</xdr:rowOff>
    </xdr:from>
    <xdr:to>
      <xdr:col>19</xdr:col>
      <xdr:colOff>614376</xdr:colOff>
      <xdr:row>127</xdr:row>
      <xdr:rowOff>746125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22764750"/>
          <a:ext cx="6091251" cy="65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19</xdr:row>
      <xdr:rowOff>114299</xdr:rowOff>
    </xdr:from>
    <xdr:to>
      <xdr:col>14</xdr:col>
      <xdr:colOff>533400</xdr:colOff>
      <xdr:row>30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755650</xdr:colOff>
      <xdr:row>2</xdr:row>
      <xdr:rowOff>53976</xdr:rowOff>
    </xdr:from>
    <xdr:to>
      <xdr:col>31</xdr:col>
      <xdr:colOff>161925</xdr:colOff>
      <xdr:row>19</xdr:row>
      <xdr:rowOff>9525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457199</xdr:colOff>
      <xdr:row>53</xdr:row>
      <xdr:rowOff>0</xdr:rowOff>
    </xdr:from>
    <xdr:to>
      <xdr:col>12</xdr:col>
      <xdr:colOff>400050</xdr:colOff>
      <xdr:row>65</xdr:row>
      <xdr:rowOff>19050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552450</xdr:colOff>
      <xdr:row>33</xdr:row>
      <xdr:rowOff>114298</xdr:rowOff>
    </xdr:from>
    <xdr:to>
      <xdr:col>24</xdr:col>
      <xdr:colOff>695325</xdr:colOff>
      <xdr:row>49</xdr:row>
      <xdr:rowOff>133349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104775</xdr:colOff>
      <xdr:row>0</xdr:row>
      <xdr:rowOff>76200</xdr:rowOff>
    </xdr:from>
    <xdr:to>
      <xdr:col>1</xdr:col>
      <xdr:colOff>286919</xdr:colOff>
      <xdr:row>0</xdr:row>
      <xdr:rowOff>1104900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363244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102396</xdr:colOff>
      <xdr:row>0</xdr:row>
      <xdr:rowOff>187325</xdr:rowOff>
    </xdr:from>
    <xdr:to>
      <xdr:col>8</xdr:col>
      <xdr:colOff>-1</xdr:colOff>
      <xdr:row>0</xdr:row>
      <xdr:rowOff>933450</xdr:rowOff>
    </xdr:to>
    <xdr:sp macro="" textlink="">
      <xdr:nvSpPr>
        <xdr:cNvPr id="10" name="9 CuadroTexto"/>
        <xdr:cNvSpPr txBox="1"/>
      </xdr:nvSpPr>
      <xdr:spPr>
        <a:xfrm>
          <a:off x="3017046" y="187325"/>
          <a:ext cx="4145753" cy="746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CONDICIONES DE LA VIVIENDA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452492</xdr:colOff>
      <xdr:row>0</xdr:row>
      <xdr:rowOff>214308</xdr:rowOff>
    </xdr:from>
    <xdr:to>
      <xdr:col>20</xdr:col>
      <xdr:colOff>354859</xdr:colOff>
      <xdr:row>0</xdr:row>
      <xdr:rowOff>1004883</xdr:rowOff>
    </xdr:to>
    <xdr:sp macro="" textlink="">
      <xdr:nvSpPr>
        <xdr:cNvPr id="11" name="10 CuadroTexto"/>
        <xdr:cNvSpPr txBox="1"/>
      </xdr:nvSpPr>
      <xdr:spPr>
        <a:xfrm>
          <a:off x="12954055" y="214308"/>
          <a:ext cx="3712367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CONDICIONES DE LA VIVIENDA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27</xdr:col>
      <xdr:colOff>595324</xdr:colOff>
      <xdr:row>0</xdr:row>
      <xdr:rowOff>142873</xdr:rowOff>
    </xdr:from>
    <xdr:to>
      <xdr:col>31</xdr:col>
      <xdr:colOff>582159</xdr:colOff>
      <xdr:row>1</xdr:row>
      <xdr:rowOff>23809</xdr:rowOff>
    </xdr:to>
    <xdr:pic>
      <xdr:nvPicPr>
        <xdr:cNvPr id="12" name="3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40887" y="142873"/>
          <a:ext cx="3034835" cy="102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285744</xdr:colOff>
      <xdr:row>65</xdr:row>
      <xdr:rowOff>95248</xdr:rowOff>
    </xdr:from>
    <xdr:to>
      <xdr:col>6</xdr:col>
      <xdr:colOff>900120</xdr:colOff>
      <xdr:row>65</xdr:row>
      <xdr:rowOff>746123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4" y="12834936"/>
          <a:ext cx="6091251" cy="650875"/>
        </a:xfrm>
        <a:prstGeom prst="rect">
          <a:avLst/>
        </a:prstGeom>
      </xdr:spPr>
    </xdr:pic>
    <xdr:clientData/>
  </xdr:twoCellAnchor>
  <xdr:twoCellAnchor editAs="oneCell">
    <xdr:from>
      <xdr:col>23</xdr:col>
      <xdr:colOff>476250</xdr:colOff>
      <xdr:row>65</xdr:row>
      <xdr:rowOff>95250</xdr:rowOff>
    </xdr:from>
    <xdr:to>
      <xdr:col>31</xdr:col>
      <xdr:colOff>471501</xdr:colOff>
      <xdr:row>65</xdr:row>
      <xdr:rowOff>746125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9050" y="13125450"/>
          <a:ext cx="6091251" cy="650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428626</xdr:colOff>
      <xdr:row>21</xdr:row>
      <xdr:rowOff>85725</xdr:rowOff>
    </xdr:from>
    <xdr:to>
      <xdr:col>17</xdr:col>
      <xdr:colOff>171451</xdr:colOff>
      <xdr:row>35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9525</xdr:colOff>
      <xdr:row>1</xdr:row>
      <xdr:rowOff>85725</xdr:rowOff>
    </xdr:from>
    <xdr:to>
      <xdr:col>36</xdr:col>
      <xdr:colOff>457200</xdr:colOff>
      <xdr:row>18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376</xdr:row>
      <xdr:rowOff>28575</xdr:rowOff>
    </xdr:from>
    <xdr:to>
      <xdr:col>7</xdr:col>
      <xdr:colOff>676276</xdr:colOff>
      <xdr:row>393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</xdr:colOff>
      <xdr:row>376</xdr:row>
      <xdr:rowOff>66677</xdr:rowOff>
    </xdr:from>
    <xdr:to>
      <xdr:col>14</xdr:col>
      <xdr:colOff>542925</xdr:colOff>
      <xdr:row>393</xdr:row>
      <xdr:rowOff>47626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276224</xdr:colOff>
      <xdr:row>376</xdr:row>
      <xdr:rowOff>66674</xdr:rowOff>
    </xdr:from>
    <xdr:to>
      <xdr:col>22</xdr:col>
      <xdr:colOff>390525</xdr:colOff>
      <xdr:row>393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542924</xdr:colOff>
      <xdr:row>376</xdr:row>
      <xdr:rowOff>57151</xdr:rowOff>
    </xdr:from>
    <xdr:to>
      <xdr:col>30</xdr:col>
      <xdr:colOff>628649</xdr:colOff>
      <xdr:row>393</xdr:row>
      <xdr:rowOff>57150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295275</xdr:colOff>
      <xdr:row>400</xdr:row>
      <xdr:rowOff>152400</xdr:rowOff>
    </xdr:from>
    <xdr:to>
      <xdr:col>5</xdr:col>
      <xdr:colOff>666750</xdr:colOff>
      <xdr:row>413</xdr:row>
      <xdr:rowOff>28575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</xdr:colOff>
      <xdr:row>400</xdr:row>
      <xdr:rowOff>161924</xdr:rowOff>
    </xdr:from>
    <xdr:to>
      <xdr:col>13</xdr:col>
      <xdr:colOff>762000</xdr:colOff>
      <xdr:row>414</xdr:row>
      <xdr:rowOff>76200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733423</xdr:colOff>
      <xdr:row>400</xdr:row>
      <xdr:rowOff>128586</xdr:rowOff>
    </xdr:from>
    <xdr:to>
      <xdr:col>31</xdr:col>
      <xdr:colOff>428624</xdr:colOff>
      <xdr:row>414</xdr:row>
      <xdr:rowOff>47624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9523</xdr:colOff>
      <xdr:row>401</xdr:row>
      <xdr:rowOff>28574</xdr:rowOff>
    </xdr:from>
    <xdr:to>
      <xdr:col>22</xdr:col>
      <xdr:colOff>214312</xdr:colOff>
      <xdr:row>415</xdr:row>
      <xdr:rowOff>47624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9524</xdr:colOff>
      <xdr:row>96</xdr:row>
      <xdr:rowOff>28576</xdr:rowOff>
    </xdr:from>
    <xdr:to>
      <xdr:col>11</xdr:col>
      <xdr:colOff>523874</xdr:colOff>
      <xdr:row>104</xdr:row>
      <xdr:rowOff>161924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581025</xdr:colOff>
      <xdr:row>76</xdr:row>
      <xdr:rowOff>152399</xdr:rowOff>
    </xdr:from>
    <xdr:to>
      <xdr:col>25</xdr:col>
      <xdr:colOff>476250</xdr:colOff>
      <xdr:row>94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504825</xdr:colOff>
      <xdr:row>209</xdr:row>
      <xdr:rowOff>152400</xdr:rowOff>
    </xdr:from>
    <xdr:to>
      <xdr:col>7</xdr:col>
      <xdr:colOff>981075</xdr:colOff>
      <xdr:row>219</xdr:row>
      <xdr:rowOff>19050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514348</xdr:colOff>
      <xdr:row>188</xdr:row>
      <xdr:rowOff>152400</xdr:rowOff>
    </xdr:from>
    <xdr:to>
      <xdr:col>16</xdr:col>
      <xdr:colOff>257174</xdr:colOff>
      <xdr:row>208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514350</xdr:colOff>
      <xdr:row>270</xdr:row>
      <xdr:rowOff>0</xdr:rowOff>
    </xdr:from>
    <xdr:to>
      <xdr:col>11</xdr:col>
      <xdr:colOff>161925</xdr:colOff>
      <xdr:row>281</xdr:row>
      <xdr:rowOff>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581024</xdr:colOff>
      <xdr:row>250</xdr:row>
      <xdr:rowOff>152399</xdr:rowOff>
    </xdr:from>
    <xdr:to>
      <xdr:col>22</xdr:col>
      <xdr:colOff>438149</xdr:colOff>
      <xdr:row>268</xdr:row>
      <xdr:rowOff>114299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962025</xdr:colOff>
      <xdr:row>324</xdr:row>
      <xdr:rowOff>9526</xdr:rowOff>
    </xdr:from>
    <xdr:to>
      <xdr:col>13</xdr:col>
      <xdr:colOff>742950</xdr:colOff>
      <xdr:row>334</xdr:row>
      <xdr:rowOff>104776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647700</xdr:colOff>
      <xdr:row>303</xdr:row>
      <xdr:rowOff>19049</xdr:rowOff>
    </xdr:from>
    <xdr:to>
      <xdr:col>28</xdr:col>
      <xdr:colOff>381000</xdr:colOff>
      <xdr:row>320</xdr:row>
      <xdr:rowOff>123825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0</xdr:col>
      <xdr:colOff>119060</xdr:colOff>
      <xdr:row>0</xdr:row>
      <xdr:rowOff>95248</xdr:rowOff>
    </xdr:from>
    <xdr:to>
      <xdr:col>1</xdr:col>
      <xdr:colOff>444079</xdr:colOff>
      <xdr:row>0</xdr:row>
      <xdr:rowOff>1123948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0" y="95248"/>
          <a:ext cx="1372769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211934</xdr:colOff>
      <xdr:row>0</xdr:row>
      <xdr:rowOff>230185</xdr:rowOff>
    </xdr:from>
    <xdr:to>
      <xdr:col>8</xdr:col>
      <xdr:colOff>61912</xdr:colOff>
      <xdr:row>0</xdr:row>
      <xdr:rowOff>976310</xdr:rowOff>
    </xdr:to>
    <xdr:sp macro="" textlink="">
      <xdr:nvSpPr>
        <xdr:cNvPr id="21" name="20 CuadroTexto"/>
        <xdr:cNvSpPr txBox="1"/>
      </xdr:nvSpPr>
      <xdr:spPr>
        <a:xfrm>
          <a:off x="2926559" y="230185"/>
          <a:ext cx="4136228" cy="746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ACCESO A SERVICIOS </a:t>
          </a: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380960</xdr:colOff>
      <xdr:row>0</xdr:row>
      <xdr:rowOff>238120</xdr:rowOff>
    </xdr:from>
    <xdr:to>
      <xdr:col>27</xdr:col>
      <xdr:colOff>707188</xdr:colOff>
      <xdr:row>0</xdr:row>
      <xdr:rowOff>984245</xdr:rowOff>
    </xdr:to>
    <xdr:sp macro="" textlink="">
      <xdr:nvSpPr>
        <xdr:cNvPr id="22" name="21 CuadroTexto"/>
        <xdr:cNvSpPr txBox="1"/>
      </xdr:nvSpPr>
      <xdr:spPr>
        <a:xfrm>
          <a:off x="18668960" y="238120"/>
          <a:ext cx="4136228" cy="746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ACCESO A SERVICIOS </a:t>
          </a: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45</xdr:col>
      <xdr:colOff>47626</xdr:colOff>
      <xdr:row>0</xdr:row>
      <xdr:rowOff>261938</xdr:rowOff>
    </xdr:from>
    <xdr:to>
      <xdr:col>50</xdr:col>
      <xdr:colOff>373854</xdr:colOff>
      <xdr:row>0</xdr:row>
      <xdr:rowOff>1008063</xdr:rowOff>
    </xdr:to>
    <xdr:sp macro="" textlink="">
      <xdr:nvSpPr>
        <xdr:cNvPr id="23" name="22 CuadroTexto"/>
        <xdr:cNvSpPr txBox="1"/>
      </xdr:nvSpPr>
      <xdr:spPr>
        <a:xfrm>
          <a:off x="35861626" y="261938"/>
          <a:ext cx="4136228" cy="746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ACCESO A SERVICIOS </a:t>
          </a: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52</xdr:col>
      <xdr:colOff>595316</xdr:colOff>
      <xdr:row>0</xdr:row>
      <xdr:rowOff>142872</xdr:rowOff>
    </xdr:from>
    <xdr:to>
      <xdr:col>56</xdr:col>
      <xdr:colOff>582151</xdr:colOff>
      <xdr:row>0</xdr:row>
      <xdr:rowOff>1166808</xdr:rowOff>
    </xdr:to>
    <xdr:pic>
      <xdr:nvPicPr>
        <xdr:cNvPr id="24" name="3 Imagen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43316" y="142872"/>
          <a:ext cx="3034835" cy="102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238120</xdr:colOff>
      <xdr:row>415</xdr:row>
      <xdr:rowOff>190495</xdr:rowOff>
    </xdr:from>
    <xdr:to>
      <xdr:col>7</xdr:col>
      <xdr:colOff>495308</xdr:colOff>
      <xdr:row>415</xdr:row>
      <xdr:rowOff>857248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0" y="78747933"/>
          <a:ext cx="6091251" cy="666753"/>
        </a:xfrm>
        <a:prstGeom prst="rect">
          <a:avLst/>
        </a:prstGeom>
      </xdr:spPr>
    </xdr:pic>
    <xdr:clientData/>
  </xdr:twoCellAnchor>
  <xdr:twoCellAnchor editAs="oneCell">
    <xdr:from>
      <xdr:col>48</xdr:col>
      <xdr:colOff>595332</xdr:colOff>
      <xdr:row>415</xdr:row>
      <xdr:rowOff>190496</xdr:rowOff>
    </xdr:from>
    <xdr:to>
      <xdr:col>56</xdr:col>
      <xdr:colOff>590583</xdr:colOff>
      <xdr:row>415</xdr:row>
      <xdr:rowOff>857249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95332" y="78747934"/>
          <a:ext cx="6091251" cy="666753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415</xdr:row>
      <xdr:rowOff>214310</xdr:rowOff>
    </xdr:from>
    <xdr:to>
      <xdr:col>34</xdr:col>
      <xdr:colOff>3188</xdr:colOff>
      <xdr:row>415</xdr:row>
      <xdr:rowOff>881063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0" y="78771748"/>
          <a:ext cx="6099188" cy="6667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22</xdr:row>
      <xdr:rowOff>161925</xdr:rowOff>
    </xdr:from>
    <xdr:to>
      <xdr:col>15</xdr:col>
      <xdr:colOff>619125</xdr:colOff>
      <xdr:row>31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36</xdr:row>
      <xdr:rowOff>133350</xdr:rowOff>
    </xdr:from>
    <xdr:to>
      <xdr:col>18</xdr:col>
      <xdr:colOff>447676</xdr:colOff>
      <xdr:row>53</xdr:row>
      <xdr:rowOff>123825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514350</xdr:colOff>
      <xdr:row>68</xdr:row>
      <xdr:rowOff>104774</xdr:rowOff>
    </xdr:from>
    <xdr:to>
      <xdr:col>15</xdr:col>
      <xdr:colOff>247650</xdr:colOff>
      <xdr:row>84</xdr:row>
      <xdr:rowOff>19049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457200</xdr:colOff>
      <xdr:row>55</xdr:row>
      <xdr:rowOff>104774</xdr:rowOff>
    </xdr:from>
    <xdr:to>
      <xdr:col>10</xdr:col>
      <xdr:colOff>76200</xdr:colOff>
      <xdr:row>66</xdr:row>
      <xdr:rowOff>38099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166684</xdr:colOff>
      <xdr:row>0</xdr:row>
      <xdr:rowOff>119060</xdr:rowOff>
    </xdr:from>
    <xdr:to>
      <xdr:col>1</xdr:col>
      <xdr:colOff>634578</xdr:colOff>
      <xdr:row>0</xdr:row>
      <xdr:rowOff>1147760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4" y="119060"/>
          <a:ext cx="1372769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188124</xdr:colOff>
      <xdr:row>0</xdr:row>
      <xdr:rowOff>253997</xdr:rowOff>
    </xdr:from>
    <xdr:to>
      <xdr:col>8</xdr:col>
      <xdr:colOff>395289</xdr:colOff>
      <xdr:row>0</xdr:row>
      <xdr:rowOff>1000122</xdr:rowOff>
    </xdr:to>
    <xdr:sp macro="" textlink="">
      <xdr:nvSpPr>
        <xdr:cNvPr id="8" name="7 CuadroTexto"/>
        <xdr:cNvSpPr txBox="1"/>
      </xdr:nvSpPr>
      <xdr:spPr>
        <a:xfrm>
          <a:off x="2807499" y="253997"/>
          <a:ext cx="4136228" cy="746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SOCIECONÓMICO </a:t>
          </a: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0</xdr:row>
      <xdr:rowOff>214308</xdr:rowOff>
    </xdr:from>
    <xdr:to>
      <xdr:col>21</xdr:col>
      <xdr:colOff>326228</xdr:colOff>
      <xdr:row>0</xdr:row>
      <xdr:rowOff>960433</xdr:rowOff>
    </xdr:to>
    <xdr:sp macro="" textlink="">
      <xdr:nvSpPr>
        <xdr:cNvPr id="10" name="9 CuadroTexto"/>
        <xdr:cNvSpPr txBox="1"/>
      </xdr:nvSpPr>
      <xdr:spPr>
        <a:xfrm>
          <a:off x="12739688" y="214308"/>
          <a:ext cx="4136228" cy="746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SOCIECONÓMICO </a:t>
          </a: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22</xdr:col>
      <xdr:colOff>619144</xdr:colOff>
      <xdr:row>0</xdr:row>
      <xdr:rowOff>119060</xdr:rowOff>
    </xdr:from>
    <xdr:to>
      <xdr:col>26</xdr:col>
      <xdr:colOff>605979</xdr:colOff>
      <xdr:row>0</xdr:row>
      <xdr:rowOff>1142996</xdr:rowOff>
    </xdr:to>
    <xdr:pic>
      <xdr:nvPicPr>
        <xdr:cNvPr id="12" name="3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0832" y="119060"/>
          <a:ext cx="3034835" cy="102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261932</xdr:colOff>
      <xdr:row>93</xdr:row>
      <xdr:rowOff>142872</xdr:rowOff>
    </xdr:from>
    <xdr:to>
      <xdr:col>7</xdr:col>
      <xdr:colOff>574682</xdr:colOff>
      <xdr:row>93</xdr:row>
      <xdr:rowOff>809625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2" y="20454935"/>
          <a:ext cx="6099188" cy="666753"/>
        </a:xfrm>
        <a:prstGeom prst="rect">
          <a:avLst/>
        </a:prstGeom>
      </xdr:spPr>
    </xdr:pic>
    <xdr:clientData/>
  </xdr:twoCellAnchor>
  <xdr:twoCellAnchor editAs="oneCell">
    <xdr:from>
      <xdr:col>18</xdr:col>
      <xdr:colOff>595316</xdr:colOff>
      <xdr:row>93</xdr:row>
      <xdr:rowOff>142872</xdr:rowOff>
    </xdr:from>
    <xdr:to>
      <xdr:col>26</xdr:col>
      <xdr:colOff>598504</xdr:colOff>
      <xdr:row>93</xdr:row>
      <xdr:rowOff>809625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4" y="20454935"/>
          <a:ext cx="6099188" cy="6667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706019</xdr:colOff>
      <xdr:row>0</xdr:row>
      <xdr:rowOff>1076325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372769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164314</xdr:colOff>
      <xdr:row>0</xdr:row>
      <xdr:rowOff>87312</xdr:rowOff>
    </xdr:from>
    <xdr:to>
      <xdr:col>9</xdr:col>
      <xdr:colOff>642937</xdr:colOff>
      <xdr:row>0</xdr:row>
      <xdr:rowOff>1138237</xdr:rowOff>
    </xdr:to>
    <xdr:sp macro="" textlink="">
      <xdr:nvSpPr>
        <xdr:cNvPr id="3" name="2 CuadroTexto"/>
        <xdr:cNvSpPr txBox="1"/>
      </xdr:nvSpPr>
      <xdr:spPr>
        <a:xfrm>
          <a:off x="2650339" y="87312"/>
          <a:ext cx="5050623" cy="1050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3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CONSUMO DE APARATOS ELÉCTRICOS </a:t>
          </a: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3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0</xdr:row>
      <xdr:rowOff>190496</xdr:rowOff>
    </xdr:from>
    <xdr:to>
      <xdr:col>24</xdr:col>
      <xdr:colOff>716748</xdr:colOff>
      <xdr:row>0</xdr:row>
      <xdr:rowOff>1317621</xdr:rowOff>
    </xdr:to>
    <xdr:sp macro="" textlink="">
      <xdr:nvSpPr>
        <xdr:cNvPr id="6" name="5 CuadroTexto"/>
        <xdr:cNvSpPr txBox="1"/>
      </xdr:nvSpPr>
      <xdr:spPr>
        <a:xfrm>
          <a:off x="14954250" y="190496"/>
          <a:ext cx="5050623" cy="1127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3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CONSUMO DE APARATOS ELÉCTRICOS </a:t>
          </a: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3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27</xdr:col>
      <xdr:colOff>676262</xdr:colOff>
      <xdr:row>0</xdr:row>
      <xdr:rowOff>80958</xdr:rowOff>
    </xdr:from>
    <xdr:to>
      <xdr:col>31</xdr:col>
      <xdr:colOff>663097</xdr:colOff>
      <xdr:row>0</xdr:row>
      <xdr:rowOff>1104894</xdr:rowOff>
    </xdr:to>
    <xdr:pic>
      <xdr:nvPicPr>
        <xdr:cNvPr id="7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40862" y="80958"/>
          <a:ext cx="3034835" cy="102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214308</xdr:colOff>
      <xdr:row>29</xdr:row>
      <xdr:rowOff>119060</xdr:rowOff>
    </xdr:from>
    <xdr:to>
      <xdr:col>8</xdr:col>
      <xdr:colOff>26996</xdr:colOff>
      <xdr:row>29</xdr:row>
      <xdr:rowOff>785813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08" y="13525498"/>
          <a:ext cx="6099188" cy="666753"/>
        </a:xfrm>
        <a:prstGeom prst="rect">
          <a:avLst/>
        </a:prstGeom>
      </xdr:spPr>
    </xdr:pic>
    <xdr:clientData/>
  </xdr:twoCellAnchor>
  <xdr:twoCellAnchor editAs="oneCell">
    <xdr:from>
      <xdr:col>23</xdr:col>
      <xdr:colOff>619160</xdr:colOff>
      <xdr:row>29</xdr:row>
      <xdr:rowOff>142872</xdr:rowOff>
    </xdr:from>
    <xdr:to>
      <xdr:col>31</xdr:col>
      <xdr:colOff>622348</xdr:colOff>
      <xdr:row>29</xdr:row>
      <xdr:rowOff>809625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85" y="13549310"/>
          <a:ext cx="6099188" cy="6667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528638</xdr:colOff>
      <xdr:row>20</xdr:row>
      <xdr:rowOff>190498</xdr:rowOff>
    </xdr:from>
    <xdr:to>
      <xdr:col>13</xdr:col>
      <xdr:colOff>857250</xdr:colOff>
      <xdr:row>29</xdr:row>
      <xdr:rowOff>166686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125</xdr:row>
      <xdr:rowOff>190499</xdr:rowOff>
    </xdr:from>
    <xdr:to>
      <xdr:col>15</xdr:col>
      <xdr:colOff>400050</xdr:colOff>
      <xdr:row>143</xdr:row>
      <xdr:rowOff>38099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146</xdr:row>
      <xdr:rowOff>57150</xdr:rowOff>
    </xdr:from>
    <xdr:to>
      <xdr:col>8</xdr:col>
      <xdr:colOff>369093</xdr:colOff>
      <xdr:row>155</xdr:row>
      <xdr:rowOff>11906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352425</xdr:colOff>
      <xdr:row>218</xdr:row>
      <xdr:rowOff>180975</xdr:rowOff>
    </xdr:from>
    <xdr:to>
      <xdr:col>15</xdr:col>
      <xdr:colOff>392907</xdr:colOff>
      <xdr:row>235</xdr:row>
      <xdr:rowOff>71438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590550</xdr:colOff>
      <xdr:row>237</xdr:row>
      <xdr:rowOff>123825</xdr:rowOff>
    </xdr:from>
    <xdr:to>
      <xdr:col>8</xdr:col>
      <xdr:colOff>261937</xdr:colOff>
      <xdr:row>247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497417</xdr:colOff>
      <xdr:row>320</xdr:row>
      <xdr:rowOff>0</xdr:rowOff>
    </xdr:from>
    <xdr:to>
      <xdr:col>8</xdr:col>
      <xdr:colOff>349249</xdr:colOff>
      <xdr:row>329</xdr:row>
      <xdr:rowOff>137583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692150</xdr:colOff>
      <xdr:row>367</xdr:row>
      <xdr:rowOff>157692</xdr:rowOff>
    </xdr:from>
    <xdr:to>
      <xdr:col>11</xdr:col>
      <xdr:colOff>624416</xdr:colOff>
      <xdr:row>379</xdr:row>
      <xdr:rowOff>179917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400051</xdr:colOff>
      <xdr:row>409</xdr:row>
      <xdr:rowOff>19050</xdr:rowOff>
    </xdr:from>
    <xdr:to>
      <xdr:col>12</xdr:col>
      <xdr:colOff>762001</xdr:colOff>
      <xdr:row>422</xdr:row>
      <xdr:rowOff>152400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561975</xdr:colOff>
      <xdr:row>508</xdr:row>
      <xdr:rowOff>0</xdr:rowOff>
    </xdr:from>
    <xdr:to>
      <xdr:col>14</xdr:col>
      <xdr:colOff>709084</xdr:colOff>
      <xdr:row>524</xdr:row>
      <xdr:rowOff>63500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599018</xdr:colOff>
      <xdr:row>528</xdr:row>
      <xdr:rowOff>1060</xdr:rowOff>
    </xdr:from>
    <xdr:to>
      <xdr:col>8</xdr:col>
      <xdr:colOff>391584</xdr:colOff>
      <xdr:row>538</xdr:row>
      <xdr:rowOff>52917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381000</xdr:colOff>
      <xdr:row>541</xdr:row>
      <xdr:rowOff>66676</xdr:rowOff>
    </xdr:from>
    <xdr:to>
      <xdr:col>21</xdr:col>
      <xdr:colOff>709083</xdr:colOff>
      <xdr:row>557</xdr:row>
      <xdr:rowOff>10584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660400</xdr:colOff>
      <xdr:row>559</xdr:row>
      <xdr:rowOff>177801</xdr:rowOff>
    </xdr:from>
    <xdr:to>
      <xdr:col>9</xdr:col>
      <xdr:colOff>539750</xdr:colOff>
      <xdr:row>569</xdr:row>
      <xdr:rowOff>179918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864394</xdr:colOff>
      <xdr:row>661</xdr:row>
      <xdr:rowOff>66675</xdr:rowOff>
    </xdr:from>
    <xdr:to>
      <xdr:col>12</xdr:col>
      <xdr:colOff>83343</xdr:colOff>
      <xdr:row>675</xdr:row>
      <xdr:rowOff>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990599</xdr:colOff>
      <xdr:row>702</xdr:row>
      <xdr:rowOff>19049</xdr:rowOff>
    </xdr:from>
    <xdr:to>
      <xdr:col>17</xdr:col>
      <xdr:colOff>317500</xdr:colOff>
      <xdr:row>715</xdr:row>
      <xdr:rowOff>137584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234950</xdr:colOff>
      <xdr:row>723</xdr:row>
      <xdr:rowOff>137582</xdr:rowOff>
    </xdr:from>
    <xdr:to>
      <xdr:col>16</xdr:col>
      <xdr:colOff>941918</xdr:colOff>
      <xdr:row>736</xdr:row>
      <xdr:rowOff>74083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609600</xdr:colOff>
      <xdr:row>741</xdr:row>
      <xdr:rowOff>128057</xdr:rowOff>
    </xdr:from>
    <xdr:to>
      <xdr:col>15</xdr:col>
      <xdr:colOff>27518</xdr:colOff>
      <xdr:row>755</xdr:row>
      <xdr:rowOff>13758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0</xdr:col>
      <xdr:colOff>154782</xdr:colOff>
      <xdr:row>0</xdr:row>
      <xdr:rowOff>35719</xdr:rowOff>
    </xdr:from>
    <xdr:to>
      <xdr:col>1</xdr:col>
      <xdr:colOff>60701</xdr:colOff>
      <xdr:row>0</xdr:row>
      <xdr:rowOff>1064419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2" y="35719"/>
          <a:ext cx="1382294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840590</xdr:colOff>
      <xdr:row>0</xdr:row>
      <xdr:rowOff>111125</xdr:rowOff>
    </xdr:from>
    <xdr:to>
      <xdr:col>6</xdr:col>
      <xdr:colOff>107157</xdr:colOff>
      <xdr:row>0</xdr:row>
      <xdr:rowOff>1000125</xdr:rowOff>
    </xdr:to>
    <xdr:sp macro="" textlink="">
      <xdr:nvSpPr>
        <xdr:cNvPr id="20" name="19 CuadroTexto"/>
        <xdr:cNvSpPr txBox="1"/>
      </xdr:nvSpPr>
      <xdr:spPr>
        <a:xfrm>
          <a:off x="2305059" y="111125"/>
          <a:ext cx="4005254" cy="889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3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CONSUMO POR USOS </a:t>
          </a: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3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104</xdr:col>
      <xdr:colOff>571500</xdr:colOff>
      <xdr:row>0</xdr:row>
      <xdr:rowOff>38100</xdr:rowOff>
    </xdr:from>
    <xdr:to>
      <xdr:col>108</xdr:col>
      <xdr:colOff>510710</xdr:colOff>
      <xdr:row>0</xdr:row>
      <xdr:rowOff>1062036</xdr:rowOff>
    </xdr:to>
    <xdr:pic>
      <xdr:nvPicPr>
        <xdr:cNvPr id="21" name="3 Imagen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01150" y="38100"/>
          <a:ext cx="3034835" cy="102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97</xdr:col>
      <xdr:colOff>690563</xdr:colOff>
      <xdr:row>0</xdr:row>
      <xdr:rowOff>95250</xdr:rowOff>
    </xdr:from>
    <xdr:to>
      <xdr:col>103</xdr:col>
      <xdr:colOff>338130</xdr:colOff>
      <xdr:row>0</xdr:row>
      <xdr:rowOff>984250</xdr:rowOff>
    </xdr:to>
    <xdr:sp macro="" textlink="">
      <xdr:nvSpPr>
        <xdr:cNvPr id="22" name="21 CuadroTexto"/>
        <xdr:cNvSpPr txBox="1"/>
      </xdr:nvSpPr>
      <xdr:spPr>
        <a:xfrm>
          <a:off x="80105251" y="95250"/>
          <a:ext cx="4219567" cy="889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3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CONSUMO POR USOS </a:t>
          </a: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3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571500</xdr:colOff>
      <xdr:row>0</xdr:row>
      <xdr:rowOff>119060</xdr:rowOff>
    </xdr:from>
    <xdr:to>
      <xdr:col>30</xdr:col>
      <xdr:colOff>504817</xdr:colOff>
      <xdr:row>0</xdr:row>
      <xdr:rowOff>1008060</xdr:rowOff>
    </xdr:to>
    <xdr:sp macro="" textlink="">
      <xdr:nvSpPr>
        <xdr:cNvPr id="23" name="22 CuadroTexto"/>
        <xdr:cNvSpPr txBox="1"/>
      </xdr:nvSpPr>
      <xdr:spPr>
        <a:xfrm>
          <a:off x="24622125" y="119060"/>
          <a:ext cx="4243380" cy="889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3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CONSUMO POR USOS </a:t>
          </a: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3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438150</xdr:colOff>
      <xdr:row>0</xdr:row>
      <xdr:rowOff>128588</xdr:rowOff>
    </xdr:from>
    <xdr:to>
      <xdr:col>67</xdr:col>
      <xdr:colOff>85717</xdr:colOff>
      <xdr:row>0</xdr:row>
      <xdr:rowOff>998538</xdr:rowOff>
    </xdr:to>
    <xdr:sp macro="" textlink="">
      <xdr:nvSpPr>
        <xdr:cNvPr id="24" name="23 CuadroTexto"/>
        <xdr:cNvSpPr txBox="1"/>
      </xdr:nvSpPr>
      <xdr:spPr>
        <a:xfrm>
          <a:off x="52420838" y="128588"/>
          <a:ext cx="4219567" cy="869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3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CONSUMO POR USOS </a:t>
          </a: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s-CO" sz="13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RESIDENCIAL</a:t>
          </a:r>
          <a:endParaRPr lang="es-CO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85725</xdr:colOff>
      <xdr:row>806</xdr:row>
      <xdr:rowOff>47625</xdr:rowOff>
    </xdr:from>
    <xdr:to>
      <xdr:col>5</xdr:col>
      <xdr:colOff>727088</xdr:colOff>
      <xdr:row>806</xdr:row>
      <xdr:rowOff>714378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6376688"/>
          <a:ext cx="6118238" cy="666753"/>
        </a:xfrm>
        <a:prstGeom prst="rect">
          <a:avLst/>
        </a:prstGeom>
      </xdr:spPr>
    </xdr:pic>
    <xdr:clientData/>
  </xdr:twoCellAnchor>
  <xdr:twoCellAnchor editAs="oneCell">
    <xdr:from>
      <xdr:col>100</xdr:col>
      <xdr:colOff>723900</xdr:colOff>
      <xdr:row>806</xdr:row>
      <xdr:rowOff>57150</xdr:rowOff>
    </xdr:from>
    <xdr:to>
      <xdr:col>108</xdr:col>
      <xdr:colOff>603263</xdr:colOff>
      <xdr:row>806</xdr:row>
      <xdr:rowOff>723903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62900" y="159619950"/>
          <a:ext cx="6127763" cy="666753"/>
        </a:xfrm>
        <a:prstGeom prst="rect">
          <a:avLst/>
        </a:prstGeom>
      </xdr:spPr>
    </xdr:pic>
    <xdr:clientData/>
  </xdr:twoCellAnchor>
  <xdr:twoCellAnchor editAs="oneCell">
    <xdr:from>
      <xdr:col>24</xdr:col>
      <xdr:colOff>1143000</xdr:colOff>
      <xdr:row>806</xdr:row>
      <xdr:rowOff>57150</xdr:rowOff>
    </xdr:from>
    <xdr:to>
      <xdr:col>32</xdr:col>
      <xdr:colOff>69863</xdr:colOff>
      <xdr:row>806</xdr:row>
      <xdr:rowOff>723903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17350" y="159619950"/>
          <a:ext cx="6108713" cy="666753"/>
        </a:xfrm>
        <a:prstGeom prst="rect">
          <a:avLst/>
        </a:prstGeom>
      </xdr:spPr>
    </xdr:pic>
    <xdr:clientData/>
  </xdr:twoCellAnchor>
  <xdr:twoCellAnchor editAs="oneCell">
    <xdr:from>
      <xdr:col>66</xdr:col>
      <xdr:colOff>381000</xdr:colOff>
      <xdr:row>806</xdr:row>
      <xdr:rowOff>57150</xdr:rowOff>
    </xdr:from>
    <xdr:to>
      <xdr:col>74</xdr:col>
      <xdr:colOff>260363</xdr:colOff>
      <xdr:row>806</xdr:row>
      <xdr:rowOff>723903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92900" y="159619950"/>
          <a:ext cx="6051563" cy="666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showGridLines="0" topLeftCell="A87" zoomScale="60" zoomScaleNormal="60" workbookViewId="0">
      <selection activeCell="A87" sqref="A1:XFD1048576"/>
    </sheetView>
  </sheetViews>
  <sheetFormatPr baseColWidth="10" defaultRowHeight="12.75" x14ac:dyDescent="0.25"/>
  <cols>
    <col min="1" max="1" width="16" style="55" customWidth="1"/>
    <col min="2" max="2" width="12" style="55" bestFit="1" customWidth="1"/>
    <col min="3" max="3" width="14.7109375" style="55" customWidth="1"/>
    <col min="4" max="5" width="11.42578125" style="55"/>
    <col min="6" max="6" width="13.7109375" style="55" customWidth="1"/>
    <col min="7" max="19" width="11.42578125" style="55"/>
    <col min="20" max="20" width="11.42578125" style="55" customWidth="1"/>
    <col min="21" max="16384" width="11.42578125" style="55"/>
  </cols>
  <sheetData>
    <row r="1" spans="1:20" ht="90" customHeight="1" x14ac:dyDescent="0.25"/>
    <row r="2" spans="1:20" ht="15" customHeight="1" x14ac:dyDescent="0.25">
      <c r="A2" s="112"/>
      <c r="B2" s="112"/>
      <c r="C2" s="114" t="s">
        <v>1</v>
      </c>
      <c r="D2" s="115"/>
      <c r="E2" s="116"/>
      <c r="F2" s="114" t="s">
        <v>178</v>
      </c>
      <c r="G2" s="115"/>
      <c r="H2" s="116"/>
      <c r="I2" s="114" t="s">
        <v>179</v>
      </c>
      <c r="J2" s="115"/>
      <c r="K2" s="116"/>
      <c r="L2" s="114" t="s">
        <v>180</v>
      </c>
      <c r="M2" s="115"/>
      <c r="N2" s="116"/>
      <c r="O2" s="114" t="s">
        <v>322</v>
      </c>
      <c r="P2" s="115"/>
      <c r="Q2" s="116"/>
      <c r="R2" s="114" t="s">
        <v>2</v>
      </c>
      <c r="S2" s="115"/>
      <c r="T2" s="116"/>
    </row>
    <row r="3" spans="1:20" ht="25.5" x14ac:dyDescent="0.25">
      <c r="A3" s="113"/>
      <c r="B3" s="113"/>
      <c r="C3" s="1" t="s">
        <v>3</v>
      </c>
      <c r="D3" s="1" t="s">
        <v>18</v>
      </c>
      <c r="E3" s="1" t="s">
        <v>45</v>
      </c>
      <c r="F3" s="1" t="s">
        <v>3</v>
      </c>
      <c r="G3" s="1" t="s">
        <v>18</v>
      </c>
      <c r="H3" s="1" t="s">
        <v>45</v>
      </c>
      <c r="I3" s="1" t="s">
        <v>3</v>
      </c>
      <c r="J3" s="1" t="s">
        <v>18</v>
      </c>
      <c r="K3" s="1" t="s">
        <v>45</v>
      </c>
      <c r="L3" s="1" t="s">
        <v>3</v>
      </c>
      <c r="M3" s="1" t="s">
        <v>18</v>
      </c>
      <c r="N3" s="1" t="s">
        <v>45</v>
      </c>
      <c r="O3" s="1" t="s">
        <v>3</v>
      </c>
      <c r="P3" s="1" t="s">
        <v>18</v>
      </c>
      <c r="Q3" s="1" t="s">
        <v>45</v>
      </c>
      <c r="R3" s="1" t="s">
        <v>3</v>
      </c>
      <c r="S3" s="1" t="s">
        <v>18</v>
      </c>
      <c r="T3" s="1" t="s">
        <v>45</v>
      </c>
    </row>
    <row r="4" spans="1:20" x14ac:dyDescent="0.25">
      <c r="A4" s="1" t="s">
        <v>5</v>
      </c>
      <c r="B4" s="2">
        <v>6111</v>
      </c>
      <c r="C4" s="5">
        <v>0.12745098039215674</v>
      </c>
      <c r="D4" s="5">
        <v>3.0380322083869921E-3</v>
      </c>
      <c r="E4" s="2">
        <f>C4*B4</f>
        <v>778.85294117646981</v>
      </c>
      <c r="F4" s="5">
        <v>0</v>
      </c>
      <c r="G4" s="5">
        <v>0</v>
      </c>
      <c r="H4" s="2">
        <f t="shared" ref="H4:H16" si="0">B4*F4</f>
        <v>0</v>
      </c>
      <c r="I4" s="5">
        <v>0</v>
      </c>
      <c r="J4" s="5">
        <v>0</v>
      </c>
      <c r="K4" s="2">
        <f t="shared" ref="K4:K16" si="1">B4*I4</f>
        <v>0</v>
      </c>
      <c r="L4" s="5">
        <v>0</v>
      </c>
      <c r="M4" s="5">
        <v>0</v>
      </c>
      <c r="N4" s="2">
        <f t="shared" ref="N4:N16" si="2">L4*B4</f>
        <v>0</v>
      </c>
      <c r="O4" s="5">
        <v>0</v>
      </c>
      <c r="P4" s="5">
        <v>0</v>
      </c>
      <c r="Q4" s="2">
        <f t="shared" ref="Q4:Q16" si="3">O4*B4</f>
        <v>0</v>
      </c>
      <c r="R4" s="5">
        <v>0.87254901960784292</v>
      </c>
      <c r="S4" s="5">
        <v>2.0798835888187886E-2</v>
      </c>
      <c r="T4" s="2">
        <f t="shared" ref="T4:T16" si="4">R4*B4</f>
        <v>5332.1470588235279</v>
      </c>
    </row>
    <row r="5" spans="1:20" x14ac:dyDescent="0.25">
      <c r="A5" s="1" t="s">
        <v>321</v>
      </c>
      <c r="B5" s="2">
        <v>9955</v>
      </c>
      <c r="C5" s="5">
        <v>0</v>
      </c>
      <c r="D5" s="5">
        <v>0</v>
      </c>
      <c r="E5" s="2">
        <f t="shared" ref="E5:E16" si="5">C5*B5</f>
        <v>0</v>
      </c>
      <c r="F5" s="5">
        <v>5.3475935828876879E-2</v>
      </c>
      <c r="G5" s="5">
        <v>2.076718570978985E-3</v>
      </c>
      <c r="H5" s="2">
        <f t="shared" si="0"/>
        <v>532.35294117646936</v>
      </c>
      <c r="I5" s="5">
        <v>0</v>
      </c>
      <c r="J5" s="5">
        <v>0</v>
      </c>
      <c r="K5" s="2">
        <f t="shared" si="1"/>
        <v>0</v>
      </c>
      <c r="L5" s="5">
        <v>1.0695187165775378E-2</v>
      </c>
      <c r="M5" s="5">
        <v>4.1534371419579705E-4</v>
      </c>
      <c r="N5" s="2">
        <f t="shared" si="2"/>
        <v>106.47058823529389</v>
      </c>
      <c r="O5" s="5">
        <v>0</v>
      </c>
      <c r="P5" s="5">
        <v>0</v>
      </c>
      <c r="Q5" s="2">
        <f t="shared" si="3"/>
        <v>0</v>
      </c>
      <c r="R5" s="5">
        <v>0.93582887700534745</v>
      </c>
      <c r="S5" s="5">
        <v>3.6342574992132316E-2</v>
      </c>
      <c r="T5" s="2">
        <f t="shared" si="4"/>
        <v>9316.1764705882342</v>
      </c>
    </row>
    <row r="6" spans="1:20" x14ac:dyDescent="0.25">
      <c r="A6" s="1" t="s">
        <v>7</v>
      </c>
      <c r="B6" s="2">
        <v>23281.428571428569</v>
      </c>
      <c r="C6" s="5">
        <v>0</v>
      </c>
      <c r="D6" s="5">
        <v>0</v>
      </c>
      <c r="E6" s="2">
        <f t="shared" si="5"/>
        <v>0</v>
      </c>
      <c r="F6" s="5">
        <v>0.14465408805031435</v>
      </c>
      <c r="G6" s="5">
        <v>1.3178482678245985E-2</v>
      </c>
      <c r="H6" s="2">
        <f t="shared" si="0"/>
        <v>3367.7538185085323</v>
      </c>
      <c r="I6" s="5">
        <v>0</v>
      </c>
      <c r="J6" s="5">
        <v>0</v>
      </c>
      <c r="K6" s="2">
        <f t="shared" si="1"/>
        <v>0</v>
      </c>
      <c r="L6" s="5">
        <v>0</v>
      </c>
      <c r="M6" s="5">
        <v>0</v>
      </c>
      <c r="N6" s="2">
        <f t="shared" si="2"/>
        <v>0</v>
      </c>
      <c r="O6" s="5">
        <v>0</v>
      </c>
      <c r="P6" s="5">
        <v>0</v>
      </c>
      <c r="Q6" s="2">
        <f t="shared" si="3"/>
        <v>0</v>
      </c>
      <c r="R6" s="5">
        <v>0.85534591194968357</v>
      </c>
      <c r="S6" s="5">
        <v>7.7924941053976141E-2</v>
      </c>
      <c r="T6" s="2">
        <f t="shared" si="4"/>
        <v>19913.674752919989</v>
      </c>
    </row>
    <row r="7" spans="1:20" x14ac:dyDescent="0.25">
      <c r="A7" s="1" t="s">
        <v>8</v>
      </c>
      <c r="B7" s="2">
        <v>41553</v>
      </c>
      <c r="C7" s="5">
        <v>0.10059171597633151</v>
      </c>
      <c r="D7" s="5">
        <v>1.6305075390797653E-2</v>
      </c>
      <c r="E7" s="2">
        <f t="shared" si="5"/>
        <v>4179.8875739645036</v>
      </c>
      <c r="F7" s="5">
        <v>0.13017751479289966</v>
      </c>
      <c r="G7" s="5">
        <v>2.1100685799855797E-2</v>
      </c>
      <c r="H7" s="2">
        <f t="shared" si="0"/>
        <v>5409.2662721893594</v>
      </c>
      <c r="I7" s="5">
        <v>0</v>
      </c>
      <c r="J7" s="5">
        <v>0</v>
      </c>
      <c r="K7" s="2">
        <f t="shared" si="1"/>
        <v>0</v>
      </c>
      <c r="L7" s="5">
        <v>0</v>
      </c>
      <c r="M7" s="5">
        <v>0</v>
      </c>
      <c r="N7" s="2">
        <f t="shared" si="2"/>
        <v>0</v>
      </c>
      <c r="O7" s="5">
        <v>0</v>
      </c>
      <c r="P7" s="5">
        <v>0</v>
      </c>
      <c r="Q7" s="2">
        <f t="shared" si="3"/>
        <v>0</v>
      </c>
      <c r="R7" s="5">
        <v>0.7692307692307716</v>
      </c>
      <c r="S7" s="5">
        <v>0.12468587063551166</v>
      </c>
      <c r="T7" s="2">
        <f t="shared" si="4"/>
        <v>31963.846153846254</v>
      </c>
    </row>
    <row r="8" spans="1:20" x14ac:dyDescent="0.25">
      <c r="A8" s="1" t="s">
        <v>9</v>
      </c>
      <c r="B8" s="2">
        <v>17420</v>
      </c>
      <c r="C8" s="5">
        <v>0.20652173913043612</v>
      </c>
      <c r="D8" s="5">
        <v>1.40340497259531E-2</v>
      </c>
      <c r="E8" s="2">
        <f t="shared" si="5"/>
        <v>3597.6086956521972</v>
      </c>
      <c r="F8" s="5">
        <v>0.23188405797101602</v>
      </c>
      <c r="G8" s="5">
        <v>1.5757529516859624E-2</v>
      </c>
      <c r="H8" s="2">
        <f t="shared" si="0"/>
        <v>4039.4202898550993</v>
      </c>
      <c r="I8" s="5">
        <v>0</v>
      </c>
      <c r="J8" s="5">
        <v>0</v>
      </c>
      <c r="K8" s="2">
        <f t="shared" si="1"/>
        <v>0</v>
      </c>
      <c r="L8" s="5">
        <v>0</v>
      </c>
      <c r="M8" s="5">
        <v>0</v>
      </c>
      <c r="N8" s="2">
        <f t="shared" si="2"/>
        <v>0</v>
      </c>
      <c r="O8" s="5">
        <v>7.2463768115942455E-3</v>
      </c>
      <c r="P8" s="5">
        <v>4.9242279740186281E-4</v>
      </c>
      <c r="Q8" s="2">
        <f t="shared" si="3"/>
        <v>126.23188405797175</v>
      </c>
      <c r="R8" s="5">
        <v>0.55434782608695943</v>
      </c>
      <c r="S8" s="5">
        <v>3.767034400124248E-2</v>
      </c>
      <c r="T8" s="2">
        <f t="shared" si="4"/>
        <v>9656.739130434833</v>
      </c>
    </row>
    <row r="9" spans="1:20" x14ac:dyDescent="0.25">
      <c r="A9" s="1" t="s">
        <v>10</v>
      </c>
      <c r="B9" s="2">
        <v>29200</v>
      </c>
      <c r="C9" s="5">
        <v>6.8749999999999881E-2</v>
      </c>
      <c r="D9" s="5">
        <v>7.8310473768024094E-3</v>
      </c>
      <c r="E9" s="2">
        <f t="shared" si="5"/>
        <v>2007.4999999999966</v>
      </c>
      <c r="F9" s="5">
        <v>0.46874999999999867</v>
      </c>
      <c r="G9" s="5">
        <v>5.3393504841834555E-2</v>
      </c>
      <c r="H9" s="2">
        <f t="shared" si="0"/>
        <v>13687.499999999962</v>
      </c>
      <c r="I9" s="5">
        <v>0</v>
      </c>
      <c r="J9" s="5">
        <v>0</v>
      </c>
      <c r="K9" s="2">
        <f t="shared" si="1"/>
        <v>0</v>
      </c>
      <c r="L9" s="5">
        <v>0</v>
      </c>
      <c r="M9" s="5">
        <v>0</v>
      </c>
      <c r="N9" s="2">
        <f t="shared" si="2"/>
        <v>0</v>
      </c>
      <c r="O9" s="5">
        <v>1.8749999999999972E-2</v>
      </c>
      <c r="P9" s="5">
        <v>2.1357401936733852E-3</v>
      </c>
      <c r="Q9" s="2">
        <f t="shared" si="3"/>
        <v>547.4999999999992</v>
      </c>
      <c r="R9" s="5">
        <v>0.44374999999999881</v>
      </c>
      <c r="S9" s="5">
        <v>5.054585125027005E-2</v>
      </c>
      <c r="T9" s="2">
        <f t="shared" si="4"/>
        <v>12957.499999999965</v>
      </c>
    </row>
    <row r="10" spans="1:20" x14ac:dyDescent="0.25">
      <c r="A10" s="1" t="s">
        <v>11</v>
      </c>
      <c r="B10" s="2">
        <v>24787.38095238095</v>
      </c>
      <c r="C10" s="5">
        <v>4.0935672514619832E-2</v>
      </c>
      <c r="D10" s="5">
        <v>3.9581275586386376E-3</v>
      </c>
      <c r="E10" s="2">
        <f t="shared" si="5"/>
        <v>1014.688109161792</v>
      </c>
      <c r="F10" s="5">
        <v>0</v>
      </c>
      <c r="G10" s="5">
        <v>0</v>
      </c>
      <c r="H10" s="2">
        <f t="shared" si="0"/>
        <v>0</v>
      </c>
      <c r="I10" s="5">
        <v>2.9239766081871305E-2</v>
      </c>
      <c r="J10" s="5">
        <v>2.8272339704561696E-3</v>
      </c>
      <c r="K10" s="2">
        <f t="shared" si="1"/>
        <v>724.77722082985133</v>
      </c>
      <c r="L10" s="5">
        <v>4.0935672514619832E-2</v>
      </c>
      <c r="M10" s="5">
        <v>3.9581275586386376E-3</v>
      </c>
      <c r="N10" s="2">
        <f t="shared" si="2"/>
        <v>1014.688109161792</v>
      </c>
      <c r="O10" s="5">
        <v>0</v>
      </c>
      <c r="P10" s="5">
        <v>0</v>
      </c>
      <c r="Q10" s="2">
        <f t="shared" si="3"/>
        <v>0</v>
      </c>
      <c r="R10" s="5">
        <v>0.88888888888888817</v>
      </c>
      <c r="S10" s="5">
        <v>8.5947912701867593E-2</v>
      </c>
      <c r="T10" s="2">
        <f t="shared" si="4"/>
        <v>22033.227513227495</v>
      </c>
    </row>
    <row r="11" spans="1:20" x14ac:dyDescent="0.25">
      <c r="A11" s="1" t="s">
        <v>20</v>
      </c>
      <c r="B11" s="2">
        <v>13800</v>
      </c>
      <c r="C11" s="5">
        <v>0.19796954314720736</v>
      </c>
      <c r="D11" s="5">
        <v>1.065662530881796E-2</v>
      </c>
      <c r="E11" s="2">
        <f t="shared" si="5"/>
        <v>2731.9796954314616</v>
      </c>
      <c r="F11" s="5">
        <v>0.15228426395939035</v>
      </c>
      <c r="G11" s="5">
        <v>8.1974040837061272E-3</v>
      </c>
      <c r="H11" s="2">
        <f t="shared" si="0"/>
        <v>2101.522842639587</v>
      </c>
      <c r="I11" s="5">
        <v>2.03045685279187E-2</v>
      </c>
      <c r="J11" s="5">
        <v>1.0929872111608164E-3</v>
      </c>
      <c r="K11" s="2">
        <f t="shared" si="1"/>
        <v>280.20304568527808</v>
      </c>
      <c r="L11" s="5">
        <v>0</v>
      </c>
      <c r="M11" s="5">
        <v>0</v>
      </c>
      <c r="N11" s="2">
        <f t="shared" si="2"/>
        <v>0</v>
      </c>
      <c r="O11" s="5">
        <v>0</v>
      </c>
      <c r="P11" s="5">
        <v>0</v>
      </c>
      <c r="Q11" s="2">
        <f t="shared" si="3"/>
        <v>0</v>
      </c>
      <c r="R11" s="5">
        <v>0.62944162436547957</v>
      </c>
      <c r="S11" s="5">
        <v>3.3882603545985296E-2</v>
      </c>
      <c r="T11" s="2">
        <f t="shared" si="4"/>
        <v>8686.2944162436179</v>
      </c>
    </row>
    <row r="12" spans="1:20" x14ac:dyDescent="0.25">
      <c r="A12" s="1" t="s">
        <v>13</v>
      </c>
      <c r="B12" s="2">
        <v>21555</v>
      </c>
      <c r="C12" s="5">
        <v>0.2013888888888889</v>
      </c>
      <c r="D12" s="5">
        <v>1.693326667962192E-2</v>
      </c>
      <c r="E12" s="2">
        <f t="shared" si="5"/>
        <v>4340.9375</v>
      </c>
      <c r="F12" s="5">
        <v>0</v>
      </c>
      <c r="G12" s="5">
        <v>0</v>
      </c>
      <c r="H12" s="2">
        <f t="shared" si="0"/>
        <v>0</v>
      </c>
      <c r="I12" s="5">
        <v>0</v>
      </c>
      <c r="J12" s="5">
        <v>0</v>
      </c>
      <c r="K12" s="2">
        <f t="shared" si="1"/>
        <v>0</v>
      </c>
      <c r="L12" s="5">
        <v>0</v>
      </c>
      <c r="M12" s="5">
        <v>0</v>
      </c>
      <c r="N12" s="2">
        <f t="shared" si="2"/>
        <v>0</v>
      </c>
      <c r="O12" s="5">
        <v>0</v>
      </c>
      <c r="P12" s="5">
        <v>0</v>
      </c>
      <c r="Q12" s="2">
        <f t="shared" si="3"/>
        <v>0</v>
      </c>
      <c r="R12" s="5">
        <v>0.79861111111111116</v>
      </c>
      <c r="S12" s="5">
        <v>6.7149160970914515E-2</v>
      </c>
      <c r="T12" s="2">
        <f t="shared" si="4"/>
        <v>17214.0625</v>
      </c>
    </row>
    <row r="13" spans="1:20" x14ac:dyDescent="0.25">
      <c r="A13" s="1" t="s">
        <v>14</v>
      </c>
      <c r="B13" s="2">
        <v>18230</v>
      </c>
      <c r="C13" s="5">
        <v>0.42586750788643613</v>
      </c>
      <c r="D13" s="5">
        <v>3.0284359293532299E-2</v>
      </c>
      <c r="E13" s="2">
        <f t="shared" si="5"/>
        <v>7763.5646687697308</v>
      </c>
      <c r="F13" s="5">
        <v>1.5772870662460633E-2</v>
      </c>
      <c r="G13" s="5">
        <v>1.1216429367974952E-3</v>
      </c>
      <c r="H13" s="2">
        <f t="shared" si="0"/>
        <v>287.53943217665733</v>
      </c>
      <c r="I13" s="5">
        <v>0</v>
      </c>
      <c r="J13" s="5">
        <v>0</v>
      </c>
      <c r="K13" s="2">
        <f t="shared" si="1"/>
        <v>0</v>
      </c>
      <c r="L13" s="5">
        <v>0</v>
      </c>
      <c r="M13" s="5">
        <v>0</v>
      </c>
      <c r="N13" s="2">
        <f t="shared" si="2"/>
        <v>0</v>
      </c>
      <c r="O13" s="5">
        <v>0</v>
      </c>
      <c r="P13" s="5">
        <v>0</v>
      </c>
      <c r="Q13" s="2">
        <f t="shared" si="3"/>
        <v>0</v>
      </c>
      <c r="R13" s="5">
        <v>0.55835962145110474</v>
      </c>
      <c r="S13" s="5">
        <v>3.9706159962631209E-2</v>
      </c>
      <c r="T13" s="2">
        <f t="shared" si="4"/>
        <v>10178.895899053639</v>
      </c>
    </row>
    <row r="14" spans="1:20" x14ac:dyDescent="0.25">
      <c r="A14" s="1" t="s">
        <v>15</v>
      </c>
      <c r="B14" s="2">
        <v>19824</v>
      </c>
      <c r="C14" s="5">
        <v>0.26666666666666666</v>
      </c>
      <c r="D14" s="5">
        <v>2.0621158648959748E-2</v>
      </c>
      <c r="E14" s="2">
        <f t="shared" si="5"/>
        <v>5286.4</v>
      </c>
      <c r="F14" s="5">
        <v>0</v>
      </c>
      <c r="G14" s="5">
        <v>0</v>
      </c>
      <c r="H14" s="2">
        <f t="shared" si="0"/>
        <v>0</v>
      </c>
      <c r="I14" s="5">
        <v>0</v>
      </c>
      <c r="J14" s="5">
        <v>0</v>
      </c>
      <c r="K14" s="2">
        <f t="shared" si="1"/>
        <v>0</v>
      </c>
      <c r="L14" s="5">
        <v>0</v>
      </c>
      <c r="M14" s="5">
        <v>0</v>
      </c>
      <c r="N14" s="2">
        <f t="shared" si="2"/>
        <v>0</v>
      </c>
      <c r="O14" s="5">
        <v>0</v>
      </c>
      <c r="P14" s="5">
        <v>0</v>
      </c>
      <c r="Q14" s="2">
        <f t="shared" si="3"/>
        <v>0</v>
      </c>
      <c r="R14" s="5">
        <v>0.73333333333333339</v>
      </c>
      <c r="S14" s="5">
        <v>5.6708186284639306E-2</v>
      </c>
      <c r="T14" s="2">
        <f t="shared" si="4"/>
        <v>14537.6</v>
      </c>
    </row>
    <row r="15" spans="1:20" x14ac:dyDescent="0.25">
      <c r="A15" s="1" t="s">
        <v>16</v>
      </c>
      <c r="B15" s="2">
        <v>20117</v>
      </c>
      <c r="C15" s="5">
        <v>0.16489361702127628</v>
      </c>
      <c r="D15" s="5">
        <v>1.2939640766831793E-2</v>
      </c>
      <c r="E15" s="2">
        <f t="shared" si="5"/>
        <v>3317.164893617015</v>
      </c>
      <c r="F15" s="5">
        <v>2.6595744680851022E-2</v>
      </c>
      <c r="G15" s="5">
        <v>2.0870388333599672E-3</v>
      </c>
      <c r="H15" s="2">
        <f t="shared" si="0"/>
        <v>535.02659574467998</v>
      </c>
      <c r="I15" s="5">
        <v>0</v>
      </c>
      <c r="J15" s="5">
        <v>0</v>
      </c>
      <c r="K15" s="2">
        <f t="shared" si="1"/>
        <v>0</v>
      </c>
      <c r="L15" s="5">
        <v>0</v>
      </c>
      <c r="M15" s="5">
        <v>0</v>
      </c>
      <c r="N15" s="2">
        <f t="shared" si="2"/>
        <v>0</v>
      </c>
      <c r="O15" s="5">
        <v>0</v>
      </c>
      <c r="P15" s="5">
        <v>0</v>
      </c>
      <c r="Q15" s="2">
        <f t="shared" si="3"/>
        <v>0</v>
      </c>
      <c r="R15" s="5">
        <v>0.80851063829787417</v>
      </c>
      <c r="S15" s="5">
        <v>6.3445980534143243E-2</v>
      </c>
      <c r="T15" s="2">
        <f t="shared" si="4"/>
        <v>16264.808510638335</v>
      </c>
    </row>
    <row r="16" spans="1:20" x14ac:dyDescent="0.25">
      <c r="A16" s="1" t="s">
        <v>17</v>
      </c>
      <c r="B16" s="2">
        <v>10448</v>
      </c>
      <c r="C16" s="5">
        <v>0.40869565217391385</v>
      </c>
      <c r="D16" s="5">
        <v>1.6656527200959746E-2</v>
      </c>
      <c r="E16" s="2">
        <f t="shared" si="5"/>
        <v>4270.0521739130518</v>
      </c>
      <c r="F16" s="5">
        <v>0</v>
      </c>
      <c r="G16" s="5">
        <v>0</v>
      </c>
      <c r="H16" s="2">
        <f t="shared" si="0"/>
        <v>0</v>
      </c>
      <c r="I16" s="5">
        <v>0</v>
      </c>
      <c r="J16" s="5">
        <v>0</v>
      </c>
      <c r="K16" s="2">
        <f t="shared" si="1"/>
        <v>0</v>
      </c>
      <c r="L16" s="5">
        <v>1.7391304347826108E-2</v>
      </c>
      <c r="M16" s="5">
        <v>7.087883915302014E-4</v>
      </c>
      <c r="N16" s="2">
        <f t="shared" si="2"/>
        <v>181.70434782608717</v>
      </c>
      <c r="O16" s="5">
        <v>0</v>
      </c>
      <c r="P16" s="5">
        <v>0</v>
      </c>
      <c r="Q16" s="2">
        <f t="shared" si="3"/>
        <v>0</v>
      </c>
      <c r="R16" s="5">
        <v>0.57391304347826211</v>
      </c>
      <c r="S16" s="5">
        <v>2.3390016920496665E-2</v>
      </c>
      <c r="T16" s="4">
        <f t="shared" si="4"/>
        <v>5996.2434782608825</v>
      </c>
    </row>
    <row r="17" spans="1:12" x14ac:dyDescent="0.25">
      <c r="B17" s="3">
        <f>SUM(B4:B16)</f>
        <v>256281.80952380953</v>
      </c>
    </row>
    <row r="18" spans="1:12" x14ac:dyDescent="0.25">
      <c r="B18" s="6"/>
    </row>
    <row r="21" spans="1:12" ht="15.75" customHeight="1" x14ac:dyDescent="0.25">
      <c r="A21" s="106" t="s">
        <v>134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8"/>
    </row>
    <row r="22" spans="1:12" ht="25.5" customHeight="1" x14ac:dyDescent="0.25">
      <c r="A22" s="1" t="s">
        <v>1</v>
      </c>
      <c r="B22" s="121" t="s">
        <v>45</v>
      </c>
      <c r="C22" s="1" t="s">
        <v>178</v>
      </c>
      <c r="D22" s="121" t="s">
        <v>45</v>
      </c>
      <c r="E22" s="1" t="s">
        <v>179</v>
      </c>
      <c r="F22" s="121" t="s">
        <v>45</v>
      </c>
      <c r="G22" s="1" t="s">
        <v>180</v>
      </c>
      <c r="H22" s="121" t="s">
        <v>45</v>
      </c>
      <c r="I22" s="1" t="s">
        <v>322</v>
      </c>
      <c r="J22" s="121" t="s">
        <v>45</v>
      </c>
      <c r="K22" s="1" t="s">
        <v>2</v>
      </c>
      <c r="L22" s="121" t="s">
        <v>45</v>
      </c>
    </row>
    <row r="23" spans="1:12" x14ac:dyDescent="0.25">
      <c r="A23" s="1" t="s">
        <v>3</v>
      </c>
      <c r="B23" s="113"/>
      <c r="C23" s="1" t="s">
        <v>3</v>
      </c>
      <c r="D23" s="113"/>
      <c r="E23" s="1" t="s">
        <v>3</v>
      </c>
      <c r="F23" s="113"/>
      <c r="G23" s="1" t="s">
        <v>3</v>
      </c>
      <c r="H23" s="113"/>
      <c r="I23" s="1" t="s">
        <v>3</v>
      </c>
      <c r="J23" s="113"/>
      <c r="K23" s="1" t="s">
        <v>3</v>
      </c>
      <c r="L23" s="113"/>
    </row>
    <row r="24" spans="1:12" x14ac:dyDescent="0.25">
      <c r="A24" s="5">
        <v>0.15325791015930226</v>
      </c>
      <c r="B24" s="2">
        <f>A24*$B$17</f>
        <v>39277.214539463414</v>
      </c>
      <c r="C24" s="5">
        <v>0.11691300726163859</v>
      </c>
      <c r="D24" s="2">
        <f>C24*$B$17</f>
        <v>29962.677057883018</v>
      </c>
      <c r="E24" s="5">
        <v>3.9202211816169851E-3</v>
      </c>
      <c r="F24" s="2">
        <f>E24*$B$17</f>
        <v>1004.6813781583677</v>
      </c>
      <c r="G24" s="5">
        <v>5.0822596643646358E-3</v>
      </c>
      <c r="H24" s="2">
        <f>G24*$B$17</f>
        <v>1302.4907032532378</v>
      </c>
      <c r="I24" s="5">
        <v>2.6281629910752478E-3</v>
      </c>
      <c r="J24" s="2">
        <f>I24*$B$17</f>
        <v>673.55036707627221</v>
      </c>
      <c r="K24" s="5">
        <v>0.71819843874199918</v>
      </c>
      <c r="L24" s="2">
        <f>K24*$B$17</f>
        <v>184061.19547797443</v>
      </c>
    </row>
    <row r="35" spans="1:11" ht="15.75" customHeight="1" x14ac:dyDescent="0.25">
      <c r="A35" s="111" t="s">
        <v>4</v>
      </c>
      <c r="B35" s="111" t="s">
        <v>19</v>
      </c>
      <c r="C35" s="122" t="s">
        <v>21</v>
      </c>
      <c r="D35" s="123"/>
      <c r="E35" s="123"/>
      <c r="F35" s="123"/>
      <c r="G35" s="123"/>
      <c r="H35" s="123"/>
      <c r="I35" s="123"/>
      <c r="J35" s="123"/>
      <c r="K35" s="124"/>
    </row>
    <row r="36" spans="1:11" x14ac:dyDescent="0.25">
      <c r="A36" s="112"/>
      <c r="B36" s="112"/>
      <c r="C36" s="114" t="s">
        <v>323</v>
      </c>
      <c r="D36" s="115"/>
      <c r="E36" s="116"/>
      <c r="F36" s="114" t="s">
        <v>23</v>
      </c>
      <c r="G36" s="115"/>
      <c r="H36" s="116"/>
      <c r="I36" s="114" t="s">
        <v>24</v>
      </c>
      <c r="J36" s="115"/>
      <c r="K36" s="116"/>
    </row>
    <row r="37" spans="1:11" ht="25.5" x14ac:dyDescent="0.25">
      <c r="A37" s="113"/>
      <c r="B37" s="113"/>
      <c r="C37" s="1" t="s">
        <v>3</v>
      </c>
      <c r="D37" s="1" t="s">
        <v>18</v>
      </c>
      <c r="E37" s="1" t="s">
        <v>45</v>
      </c>
      <c r="F37" s="1" t="s">
        <v>3</v>
      </c>
      <c r="G37" s="1" t="s">
        <v>18</v>
      </c>
      <c r="H37" s="1" t="s">
        <v>45</v>
      </c>
      <c r="I37" s="1" t="s">
        <v>3</v>
      </c>
      <c r="J37" s="1" t="s">
        <v>18</v>
      </c>
      <c r="K37" s="1" t="s">
        <v>45</v>
      </c>
    </row>
    <row r="38" spans="1:11" x14ac:dyDescent="0.25">
      <c r="A38" s="1" t="s">
        <v>5</v>
      </c>
      <c r="B38" s="2">
        <v>6111</v>
      </c>
      <c r="C38" s="5">
        <v>1</v>
      </c>
      <c r="D38" s="5">
        <v>2.3678951520112967E-2</v>
      </c>
      <c r="E38" s="2">
        <f>B38*C38</f>
        <v>6111</v>
      </c>
      <c r="F38" s="5">
        <v>0</v>
      </c>
      <c r="G38" s="5">
        <v>0</v>
      </c>
      <c r="H38" s="2">
        <f>F38*B38</f>
        <v>0</v>
      </c>
      <c r="I38" s="5">
        <v>0</v>
      </c>
      <c r="J38" s="5">
        <v>0</v>
      </c>
      <c r="K38" s="2">
        <f>I38*B38</f>
        <v>0</v>
      </c>
    </row>
    <row r="39" spans="1:11" x14ac:dyDescent="0.25">
      <c r="A39" s="1" t="s">
        <v>321</v>
      </c>
      <c r="B39" s="2">
        <v>9955</v>
      </c>
      <c r="C39" s="5">
        <v>0.99462365591397839</v>
      </c>
      <c r="D39" s="5">
        <v>3.8542639064630194E-2</v>
      </c>
      <c r="E39" s="2">
        <f t="shared" ref="E39:E50" si="6">B39*C39</f>
        <v>9901.4784946236541</v>
      </c>
      <c r="F39" s="5">
        <v>0</v>
      </c>
      <c r="G39" s="5">
        <v>0</v>
      </c>
      <c r="H39" s="2">
        <f t="shared" ref="H39:H50" si="7">F39*B39</f>
        <v>0</v>
      </c>
      <c r="I39" s="5">
        <v>5.3763440860214928E-3</v>
      </c>
      <c r="J39" s="5">
        <v>2.0833858953854111E-4</v>
      </c>
      <c r="K39" s="2">
        <f t="shared" ref="K39:K50" si="8">I39*B39</f>
        <v>53.52150537634396</v>
      </c>
    </row>
    <row r="40" spans="1:11" x14ac:dyDescent="0.25">
      <c r="A40" s="1" t="s">
        <v>7</v>
      </c>
      <c r="B40" s="2">
        <v>23281.428571428569</v>
      </c>
      <c r="C40" s="5">
        <v>1</v>
      </c>
      <c r="D40" s="5">
        <v>9.1395912126676485E-2</v>
      </c>
      <c r="E40" s="2">
        <f t="shared" si="6"/>
        <v>23281.428571428569</v>
      </c>
      <c r="F40" s="5">
        <v>0</v>
      </c>
      <c r="G40" s="5">
        <v>0</v>
      </c>
      <c r="H40" s="2">
        <f t="shared" si="7"/>
        <v>0</v>
      </c>
      <c r="I40" s="5">
        <v>0</v>
      </c>
      <c r="J40" s="5">
        <v>0</v>
      </c>
      <c r="K40" s="2">
        <f t="shared" si="8"/>
        <v>0</v>
      </c>
    </row>
    <row r="41" spans="1:11" x14ac:dyDescent="0.25">
      <c r="A41" s="1" t="s">
        <v>8</v>
      </c>
      <c r="B41" s="2">
        <v>41553</v>
      </c>
      <c r="C41" s="5">
        <v>1</v>
      </c>
      <c r="D41" s="5">
        <v>0.16261202852702458</v>
      </c>
      <c r="E41" s="2">
        <f t="shared" si="6"/>
        <v>41553</v>
      </c>
      <c r="F41" s="5">
        <v>0</v>
      </c>
      <c r="G41" s="5">
        <v>0</v>
      </c>
      <c r="H41" s="2">
        <f t="shared" si="7"/>
        <v>0</v>
      </c>
      <c r="I41" s="5">
        <v>0</v>
      </c>
      <c r="J41" s="5">
        <v>0</v>
      </c>
      <c r="K41" s="2">
        <f t="shared" si="8"/>
        <v>0</v>
      </c>
    </row>
    <row r="42" spans="1:11" x14ac:dyDescent="0.25">
      <c r="A42" s="1" t="s">
        <v>9</v>
      </c>
      <c r="B42" s="2">
        <v>17420</v>
      </c>
      <c r="C42" s="5">
        <v>1</v>
      </c>
      <c r="D42" s="5">
        <v>6.8172514105351509E-2</v>
      </c>
      <c r="E42" s="2">
        <f t="shared" si="6"/>
        <v>17420</v>
      </c>
      <c r="F42" s="5">
        <v>0</v>
      </c>
      <c r="G42" s="5">
        <v>0</v>
      </c>
      <c r="H42" s="2">
        <f t="shared" si="7"/>
        <v>0</v>
      </c>
      <c r="I42" s="5">
        <v>0</v>
      </c>
      <c r="J42" s="5">
        <v>0</v>
      </c>
      <c r="K42" s="2">
        <f t="shared" si="8"/>
        <v>0</v>
      </c>
    </row>
    <row r="43" spans="1:11" x14ac:dyDescent="0.25">
      <c r="A43" s="1" t="s">
        <v>10</v>
      </c>
      <c r="B43" s="2">
        <v>29200</v>
      </c>
      <c r="C43" s="5">
        <v>0.98750000000000004</v>
      </c>
      <c r="D43" s="5">
        <v>0.11284344239772862</v>
      </c>
      <c r="E43" s="2">
        <f t="shared" si="6"/>
        <v>28835</v>
      </c>
      <c r="F43" s="5">
        <v>0</v>
      </c>
      <c r="G43" s="5">
        <v>0</v>
      </c>
      <c r="H43" s="2">
        <f t="shared" si="7"/>
        <v>0</v>
      </c>
      <c r="I43" s="5">
        <v>1.249999999999998E-2</v>
      </c>
      <c r="J43" s="5">
        <v>1.4283980050345375E-3</v>
      </c>
      <c r="K43" s="2">
        <f t="shared" si="8"/>
        <v>364.99999999999943</v>
      </c>
    </row>
    <row r="44" spans="1:11" x14ac:dyDescent="0.25">
      <c r="A44" s="1" t="s">
        <v>11</v>
      </c>
      <c r="B44" s="2">
        <v>24787.38095238095</v>
      </c>
      <c r="C44" s="5">
        <v>1</v>
      </c>
      <c r="D44" s="5">
        <v>9.5867306107271358E-2</v>
      </c>
      <c r="E44" s="2">
        <f t="shared" si="6"/>
        <v>24787.38095238095</v>
      </c>
      <c r="F44" s="5">
        <v>0</v>
      </c>
      <c r="G44" s="5">
        <v>0</v>
      </c>
      <c r="H44" s="2">
        <f t="shared" si="7"/>
        <v>0</v>
      </c>
      <c r="I44" s="5">
        <v>0</v>
      </c>
      <c r="J44" s="5">
        <v>0</v>
      </c>
      <c r="K44" s="2">
        <f t="shared" si="8"/>
        <v>0</v>
      </c>
    </row>
    <row r="45" spans="1:11" x14ac:dyDescent="0.25">
      <c r="A45" s="1" t="s">
        <v>20</v>
      </c>
      <c r="B45" s="2">
        <v>13800</v>
      </c>
      <c r="C45" s="5">
        <v>1</v>
      </c>
      <c r="D45" s="5">
        <v>5.3180068456285021E-2</v>
      </c>
      <c r="E45" s="2">
        <f t="shared" si="6"/>
        <v>13800</v>
      </c>
      <c r="F45" s="5">
        <v>0</v>
      </c>
      <c r="G45" s="5">
        <v>0</v>
      </c>
      <c r="H45" s="2">
        <f t="shared" si="7"/>
        <v>0</v>
      </c>
      <c r="I45" s="5">
        <v>0</v>
      </c>
      <c r="J45" s="5">
        <v>0</v>
      </c>
      <c r="K45" s="2">
        <f t="shared" si="8"/>
        <v>0</v>
      </c>
    </row>
    <row r="46" spans="1:11" x14ac:dyDescent="0.25">
      <c r="A46" s="1" t="s">
        <v>13</v>
      </c>
      <c r="B46" s="2">
        <v>21555</v>
      </c>
      <c r="C46" s="5">
        <v>0.95804195804195802</v>
      </c>
      <c r="D46" s="5">
        <v>8.0251912394286307E-2</v>
      </c>
      <c r="E46" s="2">
        <f t="shared" si="6"/>
        <v>20650.594405594406</v>
      </c>
      <c r="F46" s="5">
        <v>4.195804195804196E-2</v>
      </c>
      <c r="G46" s="5">
        <v>3.5146822946402769E-3</v>
      </c>
      <c r="H46" s="2">
        <f t="shared" si="7"/>
        <v>904.40559440559446</v>
      </c>
      <c r="I46" s="5">
        <v>0</v>
      </c>
      <c r="J46" s="5">
        <v>0</v>
      </c>
      <c r="K46" s="2">
        <f t="shared" si="8"/>
        <v>0</v>
      </c>
    </row>
    <row r="47" spans="1:11" x14ac:dyDescent="0.25">
      <c r="A47" s="1" t="s">
        <v>14</v>
      </c>
      <c r="B47" s="2">
        <v>18230</v>
      </c>
      <c r="C47" s="5">
        <v>1</v>
      </c>
      <c r="D47" s="5">
        <v>7.1115419658773008E-2</v>
      </c>
      <c r="E47" s="2">
        <f t="shared" si="6"/>
        <v>18230</v>
      </c>
      <c r="F47" s="5">
        <v>0</v>
      </c>
      <c r="G47" s="5">
        <v>0</v>
      </c>
      <c r="H47" s="2">
        <f t="shared" si="7"/>
        <v>0</v>
      </c>
      <c r="I47" s="5">
        <v>0</v>
      </c>
      <c r="J47" s="5">
        <v>0</v>
      </c>
      <c r="K47" s="2">
        <f t="shared" si="8"/>
        <v>0</v>
      </c>
    </row>
    <row r="48" spans="1:11" x14ac:dyDescent="0.25">
      <c r="A48" s="1" t="s">
        <v>15</v>
      </c>
      <c r="B48" s="2">
        <v>19824</v>
      </c>
      <c r="C48" s="5">
        <v>0.99259259259259247</v>
      </c>
      <c r="D48" s="5">
        <v>7.7002962544953923E-2</v>
      </c>
      <c r="E48" s="2">
        <f t="shared" si="6"/>
        <v>19677.155555555553</v>
      </c>
      <c r="F48" s="5">
        <v>7.4074074074074068E-3</v>
      </c>
      <c r="G48" s="5">
        <v>5.74648974216074E-4</v>
      </c>
      <c r="H48" s="2">
        <f t="shared" si="7"/>
        <v>146.84444444444443</v>
      </c>
      <c r="I48" s="5">
        <v>0</v>
      </c>
      <c r="J48" s="5">
        <v>0</v>
      </c>
      <c r="K48" s="2">
        <f t="shared" si="8"/>
        <v>0</v>
      </c>
    </row>
    <row r="49" spans="1:11" x14ac:dyDescent="0.25">
      <c r="A49" s="1" t="s">
        <v>16</v>
      </c>
      <c r="B49" s="2">
        <v>20117</v>
      </c>
      <c r="C49" s="5">
        <v>0.98936170212765973</v>
      </c>
      <c r="D49" s="5">
        <v>7.7887101627631003E-2</v>
      </c>
      <c r="E49" s="2">
        <f t="shared" si="6"/>
        <v>19902.98936170213</v>
      </c>
      <c r="F49" s="5">
        <v>0</v>
      </c>
      <c r="G49" s="5">
        <v>0</v>
      </c>
      <c r="H49" s="2">
        <f t="shared" si="7"/>
        <v>0</v>
      </c>
      <c r="I49" s="5">
        <v>1.0638297872340408E-2</v>
      </c>
      <c r="J49" s="5">
        <v>8.3749571642613842E-4</v>
      </c>
      <c r="K49" s="2">
        <f t="shared" si="8"/>
        <v>214.01063829787199</v>
      </c>
    </row>
    <row r="50" spans="1:11" x14ac:dyDescent="0.25">
      <c r="A50" s="1" t="s">
        <v>17</v>
      </c>
      <c r="B50" s="2">
        <v>10448</v>
      </c>
      <c r="C50" s="5">
        <v>0.98260869565217401</v>
      </c>
      <c r="D50" s="5">
        <v>4.0175113926120873E-2</v>
      </c>
      <c r="E50" s="2">
        <f t="shared" si="6"/>
        <v>10266.295652173914</v>
      </c>
      <c r="F50" s="5">
        <v>1.7391304347826108E-2</v>
      </c>
      <c r="G50" s="5">
        <v>7.110639632941755E-4</v>
      </c>
      <c r="H50" s="2">
        <f t="shared" si="7"/>
        <v>181.70434782608717</v>
      </c>
      <c r="I50" s="5">
        <v>0</v>
      </c>
      <c r="J50" s="5">
        <v>0</v>
      </c>
      <c r="K50" s="2">
        <f t="shared" si="8"/>
        <v>0</v>
      </c>
    </row>
    <row r="51" spans="1:11" x14ac:dyDescent="0.25">
      <c r="B51" s="3">
        <f>SUM(B38:B50)</f>
        <v>256281.80952380953</v>
      </c>
    </row>
    <row r="55" spans="1:11" ht="15.75" customHeight="1" x14ac:dyDescent="0.25">
      <c r="A55" s="106" t="s">
        <v>21</v>
      </c>
      <c r="B55" s="107"/>
      <c r="C55" s="107"/>
      <c r="D55" s="107"/>
      <c r="E55" s="107"/>
      <c r="F55" s="108"/>
    </row>
    <row r="56" spans="1:11" ht="15" customHeight="1" x14ac:dyDescent="0.25">
      <c r="A56" s="1" t="s">
        <v>22</v>
      </c>
      <c r="B56" s="109" t="s">
        <v>45</v>
      </c>
      <c r="C56" s="1" t="s">
        <v>23</v>
      </c>
      <c r="D56" s="109" t="s">
        <v>45</v>
      </c>
      <c r="E56" s="1" t="s">
        <v>24</v>
      </c>
      <c r="F56" s="109" t="s">
        <v>45</v>
      </c>
    </row>
    <row r="57" spans="1:11" x14ac:dyDescent="0.25">
      <c r="A57" s="1" t="s">
        <v>3</v>
      </c>
      <c r="B57" s="120"/>
      <c r="C57" s="1" t="s">
        <v>3</v>
      </c>
      <c r="D57" s="120"/>
      <c r="E57" s="1" t="s">
        <v>3</v>
      </c>
      <c r="F57" s="120"/>
    </row>
    <row r="58" spans="1:11" x14ac:dyDescent="0.25">
      <c r="A58" s="5">
        <v>0.99272537245685011</v>
      </c>
      <c r="B58" s="2">
        <f>A58*B51</f>
        <v>254417.45481343934</v>
      </c>
      <c r="C58" s="5">
        <v>4.8003952321505261E-3</v>
      </c>
      <c r="D58" s="2">
        <f>C58*B51</f>
        <v>1230.2539765250046</v>
      </c>
      <c r="E58" s="5">
        <v>2.4742323109992171E-3</v>
      </c>
      <c r="F58" s="2">
        <f>E58*B51</f>
        <v>634.10073384515636</v>
      </c>
    </row>
    <row r="65" spans="1:20" ht="15.75" customHeight="1" x14ac:dyDescent="0.25">
      <c r="A65" s="111" t="s">
        <v>4</v>
      </c>
      <c r="B65" s="111" t="s">
        <v>19</v>
      </c>
      <c r="C65" s="114" t="s">
        <v>142</v>
      </c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6"/>
    </row>
    <row r="66" spans="1:20" ht="15" customHeight="1" x14ac:dyDescent="0.25">
      <c r="A66" s="112"/>
      <c r="B66" s="112"/>
      <c r="C66" s="117" t="s">
        <v>135</v>
      </c>
      <c r="D66" s="118"/>
      <c r="E66" s="119"/>
      <c r="F66" s="117" t="s">
        <v>136</v>
      </c>
      <c r="G66" s="118"/>
      <c r="H66" s="119"/>
      <c r="I66" s="117" t="s">
        <v>137</v>
      </c>
      <c r="J66" s="118"/>
      <c r="K66" s="119"/>
      <c r="L66" s="117" t="s">
        <v>138</v>
      </c>
      <c r="M66" s="118"/>
      <c r="N66" s="119"/>
      <c r="O66" s="117" t="s">
        <v>139</v>
      </c>
      <c r="P66" s="118"/>
      <c r="Q66" s="119"/>
      <c r="R66" s="117" t="s">
        <v>140</v>
      </c>
      <c r="S66" s="118"/>
      <c r="T66" s="119"/>
    </row>
    <row r="67" spans="1:20" ht="25.5" x14ac:dyDescent="0.25">
      <c r="A67" s="113"/>
      <c r="B67" s="113"/>
      <c r="C67" s="1" t="s">
        <v>3</v>
      </c>
      <c r="D67" s="1" t="s">
        <v>18</v>
      </c>
      <c r="E67" s="1" t="s">
        <v>45</v>
      </c>
      <c r="F67" s="1" t="s">
        <v>3</v>
      </c>
      <c r="G67" s="1" t="s">
        <v>18</v>
      </c>
      <c r="H67" s="1" t="s">
        <v>45</v>
      </c>
      <c r="I67" s="1" t="s">
        <v>3</v>
      </c>
      <c r="J67" s="1" t="s">
        <v>18</v>
      </c>
      <c r="K67" s="1" t="s">
        <v>45</v>
      </c>
      <c r="L67" s="1" t="s">
        <v>3</v>
      </c>
      <c r="M67" s="1" t="s">
        <v>18</v>
      </c>
      <c r="N67" s="1" t="s">
        <v>45</v>
      </c>
      <c r="O67" s="1" t="s">
        <v>3</v>
      </c>
      <c r="P67" s="1" t="s">
        <v>18</v>
      </c>
      <c r="Q67" s="1" t="s">
        <v>45</v>
      </c>
      <c r="R67" s="1" t="s">
        <v>3</v>
      </c>
      <c r="S67" s="1" t="s">
        <v>18</v>
      </c>
      <c r="T67" s="1" t="s">
        <v>45</v>
      </c>
    </row>
    <row r="68" spans="1:20" x14ac:dyDescent="0.25">
      <c r="A68" s="1" t="s">
        <v>5</v>
      </c>
      <c r="B68" s="2">
        <v>6111</v>
      </c>
      <c r="C68" s="5">
        <v>0.7156862745098036</v>
      </c>
      <c r="D68" s="5">
        <v>1.7073329132845007E-2</v>
      </c>
      <c r="E68" s="2">
        <f>B68*C68</f>
        <v>4373.5588235294099</v>
      </c>
      <c r="F68" s="5">
        <v>9.8039215686274422E-3</v>
      </c>
      <c r="G68" s="5">
        <v>2.3388122099787668E-4</v>
      </c>
      <c r="H68" s="2">
        <f>B68*F68</f>
        <v>59.911764705882298</v>
      </c>
      <c r="I68" s="5">
        <v>0.1470588235294116</v>
      </c>
      <c r="J68" s="5">
        <v>3.5082183149681501E-3</v>
      </c>
      <c r="K68" s="2">
        <f>I68*B68</f>
        <v>898.67647058823434</v>
      </c>
      <c r="L68" s="5">
        <v>1.9607843137254884E-2</v>
      </c>
      <c r="M68" s="5">
        <v>4.6776244199575335E-4</v>
      </c>
      <c r="N68" s="2">
        <f>L68*B68</f>
        <v>119.8235294117646</v>
      </c>
      <c r="O68" s="5">
        <v>9.8039215686274422E-3</v>
      </c>
      <c r="P68" s="5">
        <v>2.3388122099787668E-4</v>
      </c>
      <c r="Q68" s="2">
        <f>O68*B68</f>
        <v>59.911764705882298</v>
      </c>
      <c r="R68" s="5">
        <v>9.8039215686274411E-2</v>
      </c>
      <c r="S68" s="5">
        <v>2.3388122099787666E-3</v>
      </c>
      <c r="T68" s="2">
        <f>R68*B68</f>
        <v>599.11764705882297</v>
      </c>
    </row>
    <row r="69" spans="1:20" x14ac:dyDescent="0.25">
      <c r="A69" s="1" t="s">
        <v>321</v>
      </c>
      <c r="B69" s="2">
        <v>9955</v>
      </c>
      <c r="C69" s="5">
        <v>0.75401069518716524</v>
      </c>
      <c r="D69" s="5">
        <v>2.9305092069398589E-2</v>
      </c>
      <c r="E69" s="2">
        <f t="shared" ref="E69:E80" si="9">B69*C69</f>
        <v>7506.1764705882297</v>
      </c>
      <c r="F69" s="5">
        <v>1.0695187165775378E-2</v>
      </c>
      <c r="G69" s="5">
        <v>4.1567506481416375E-4</v>
      </c>
      <c r="H69" s="2">
        <f t="shared" ref="H69:H80" si="10">B69*F69</f>
        <v>106.47058823529389</v>
      </c>
      <c r="I69" s="5">
        <v>3.743315508021381E-2</v>
      </c>
      <c r="J69" s="5">
        <v>1.4548627268495728E-3</v>
      </c>
      <c r="K69" s="2">
        <f t="shared" ref="K69:K80" si="11">I69*B69</f>
        <v>372.64705882352848</v>
      </c>
      <c r="L69" s="5">
        <v>0.14973262032085535</v>
      </c>
      <c r="M69" s="5">
        <v>5.8194509073982948E-3</v>
      </c>
      <c r="N69" s="2">
        <f t="shared" ref="N69:N80" si="12">L69*B69</f>
        <v>1490.5882352941151</v>
      </c>
      <c r="O69" s="5">
        <v>0</v>
      </c>
      <c r="P69" s="5">
        <v>0</v>
      </c>
      <c r="Q69" s="2">
        <f t="shared" ref="Q69:Q80" si="13">O69*B69</f>
        <v>0</v>
      </c>
      <c r="R69" s="5">
        <v>4.8128342245989185E-2</v>
      </c>
      <c r="S69" s="5">
        <v>1.8705377916637363E-3</v>
      </c>
      <c r="T69" s="2">
        <f t="shared" ref="T69:T80" si="14">R69*B69</f>
        <v>479.11764705882234</v>
      </c>
    </row>
    <row r="70" spans="1:20" x14ac:dyDescent="0.25">
      <c r="A70" s="1" t="s">
        <v>7</v>
      </c>
      <c r="B70" s="2">
        <v>23281.428571428569</v>
      </c>
      <c r="C70" s="5">
        <v>0.80188679245282757</v>
      </c>
      <c r="D70" s="5">
        <v>7.3112913359832096E-2</v>
      </c>
      <c r="E70" s="2">
        <f t="shared" si="9"/>
        <v>18669.070080862472</v>
      </c>
      <c r="F70" s="5">
        <v>6.2893081761006189E-3</v>
      </c>
      <c r="G70" s="5">
        <v>5.7343461458691939E-4</v>
      </c>
      <c r="H70" s="2">
        <f t="shared" si="10"/>
        <v>146.42407906558824</v>
      </c>
      <c r="I70" s="5">
        <v>0.13207547169811307</v>
      </c>
      <c r="J70" s="5">
        <v>1.2042126906325317E-2</v>
      </c>
      <c r="K70" s="2">
        <f t="shared" si="11"/>
        <v>3074.9056603773547</v>
      </c>
      <c r="L70" s="5">
        <v>5.9748427672955857E-2</v>
      </c>
      <c r="M70" s="5">
        <v>5.4476288385757335E-3</v>
      </c>
      <c r="N70" s="2">
        <f t="shared" si="12"/>
        <v>1391.0287511230879</v>
      </c>
      <c r="O70" s="5">
        <v>0</v>
      </c>
      <c r="P70" s="5">
        <v>0</v>
      </c>
      <c r="Q70" s="2">
        <f t="shared" si="13"/>
        <v>0</v>
      </c>
      <c r="R70" s="5">
        <v>0</v>
      </c>
      <c r="S70" s="5">
        <v>0</v>
      </c>
      <c r="T70" s="2">
        <f t="shared" si="14"/>
        <v>0</v>
      </c>
    </row>
    <row r="71" spans="1:20" x14ac:dyDescent="0.25">
      <c r="A71" s="1" t="s">
        <v>8</v>
      </c>
      <c r="B71" s="2">
        <v>41553</v>
      </c>
      <c r="C71" s="5">
        <v>0.7692307692307716</v>
      </c>
      <c r="D71" s="5">
        <v>0.12478534184194766</v>
      </c>
      <c r="E71" s="2">
        <f t="shared" si="9"/>
        <v>31963.846153846254</v>
      </c>
      <c r="F71" s="5">
        <v>2.9585798816568101E-2</v>
      </c>
      <c r="G71" s="5">
        <v>4.7994362246902879E-3</v>
      </c>
      <c r="H71" s="2">
        <f t="shared" si="10"/>
        <v>1229.3786982248544</v>
      </c>
      <c r="I71" s="5">
        <v>6.5088757396449801E-2</v>
      </c>
      <c r="J71" s="5">
        <v>1.0558759694318633E-2</v>
      </c>
      <c r="K71" s="2">
        <f t="shared" si="11"/>
        <v>2704.6331360946788</v>
      </c>
      <c r="L71" s="5">
        <v>0.13017751479289966</v>
      </c>
      <c r="M71" s="5">
        <v>2.1117519388637273E-2</v>
      </c>
      <c r="N71" s="2">
        <f t="shared" si="12"/>
        <v>5409.2662721893594</v>
      </c>
      <c r="O71" s="5">
        <v>0</v>
      </c>
      <c r="P71" s="5">
        <v>0</v>
      </c>
      <c r="Q71" s="2">
        <f t="shared" si="13"/>
        <v>0</v>
      </c>
      <c r="R71" s="5">
        <v>5.9171597633136206E-3</v>
      </c>
      <c r="S71" s="5">
        <v>9.5988724493805788E-4</v>
      </c>
      <c r="T71" s="2">
        <f t="shared" si="14"/>
        <v>245.87573964497088</v>
      </c>
    </row>
    <row r="72" spans="1:20" x14ac:dyDescent="0.25">
      <c r="A72" s="1" t="s">
        <v>9</v>
      </c>
      <c r="B72" s="2">
        <v>17420</v>
      </c>
      <c r="C72" s="5">
        <v>0.74275362318840754</v>
      </c>
      <c r="D72" s="5">
        <v>5.0513603073991879E-2</v>
      </c>
      <c r="E72" s="2">
        <f t="shared" si="9"/>
        <v>12938.768115942059</v>
      </c>
      <c r="F72" s="5">
        <v>2.5362318840579857E-2</v>
      </c>
      <c r="G72" s="5">
        <v>1.7248547391119241E-3</v>
      </c>
      <c r="H72" s="2">
        <f t="shared" si="10"/>
        <v>441.81159420290112</v>
      </c>
      <c r="I72" s="5">
        <v>0.15942028985507342</v>
      </c>
      <c r="J72" s="5">
        <v>1.0841944074417808E-2</v>
      </c>
      <c r="K72" s="2">
        <f t="shared" si="11"/>
        <v>2777.1014492753789</v>
      </c>
      <c r="L72" s="5">
        <v>6.5217391304348213E-2</v>
      </c>
      <c r="M72" s="5">
        <v>4.435340757716376E-3</v>
      </c>
      <c r="N72" s="2">
        <f t="shared" si="12"/>
        <v>1136.0869565217458</v>
      </c>
      <c r="O72" s="5">
        <v>3.6231884057971227E-3</v>
      </c>
      <c r="P72" s="5">
        <v>2.4640781987313198E-4</v>
      </c>
      <c r="Q72" s="2">
        <f t="shared" si="13"/>
        <v>63.115942028985877</v>
      </c>
      <c r="R72" s="5">
        <v>3.6231884057971227E-3</v>
      </c>
      <c r="S72" s="5">
        <v>2.4640781987313198E-4</v>
      </c>
      <c r="T72" s="2">
        <f t="shared" si="14"/>
        <v>63.115942028985877</v>
      </c>
    </row>
    <row r="73" spans="1:20" x14ac:dyDescent="0.25">
      <c r="A73" s="1" t="s">
        <v>10</v>
      </c>
      <c r="B73" s="2">
        <v>29200</v>
      </c>
      <c r="C73" s="5">
        <v>0.68749999999999867</v>
      </c>
      <c r="D73" s="5">
        <v>7.8372947866031967E-2</v>
      </c>
      <c r="E73" s="2">
        <f t="shared" si="9"/>
        <v>20074.99999999996</v>
      </c>
      <c r="F73" s="5">
        <v>3.7499999999999943E-2</v>
      </c>
      <c r="G73" s="5">
        <v>4.2748880654199265E-3</v>
      </c>
      <c r="H73" s="2">
        <f t="shared" si="10"/>
        <v>1094.9999999999984</v>
      </c>
      <c r="I73" s="5">
        <v>0.13124999999999981</v>
      </c>
      <c r="J73" s="5">
        <v>1.4962108228969748E-2</v>
      </c>
      <c r="K73" s="2">
        <f t="shared" si="11"/>
        <v>3832.4999999999945</v>
      </c>
      <c r="L73" s="5">
        <v>6.8749999999999881E-2</v>
      </c>
      <c r="M73" s="5">
        <v>7.8372947866031991E-3</v>
      </c>
      <c r="N73" s="2">
        <f t="shared" si="12"/>
        <v>2007.4999999999966</v>
      </c>
      <c r="O73" s="5">
        <v>0</v>
      </c>
      <c r="P73" s="5">
        <v>0</v>
      </c>
      <c r="Q73" s="2">
        <f t="shared" si="13"/>
        <v>0</v>
      </c>
      <c r="R73" s="5">
        <v>7.4999999999999872E-2</v>
      </c>
      <c r="S73" s="5">
        <v>8.5497761308398531E-3</v>
      </c>
      <c r="T73" s="2">
        <f t="shared" si="14"/>
        <v>2189.9999999999964</v>
      </c>
    </row>
    <row r="74" spans="1:20" x14ac:dyDescent="0.25">
      <c r="A74" s="1" t="s">
        <v>11</v>
      </c>
      <c r="B74" s="2">
        <v>24787.38095238095</v>
      </c>
      <c r="C74" s="5">
        <v>0.82456140350877083</v>
      </c>
      <c r="D74" s="5">
        <v>7.979160292951186E-2</v>
      </c>
      <c r="E74" s="2">
        <f t="shared" si="9"/>
        <v>20438.717627401809</v>
      </c>
      <c r="F74" s="5">
        <v>1.1695906432748522E-2</v>
      </c>
      <c r="G74" s="5">
        <v>1.1317957862342109E-3</v>
      </c>
      <c r="H74" s="2">
        <f t="shared" si="10"/>
        <v>289.91088833194055</v>
      </c>
      <c r="I74" s="5">
        <v>4.6783625730994087E-2</v>
      </c>
      <c r="J74" s="5">
        <v>4.5271831449368435E-3</v>
      </c>
      <c r="K74" s="2">
        <f t="shared" si="11"/>
        <v>1159.6435533277622</v>
      </c>
      <c r="L74" s="5">
        <v>8.7719298245613905E-2</v>
      </c>
      <c r="M74" s="5">
        <v>8.4884683967565797E-3</v>
      </c>
      <c r="N74" s="2">
        <f t="shared" si="12"/>
        <v>2174.3316624895538</v>
      </c>
      <c r="O74" s="5">
        <v>0</v>
      </c>
      <c r="P74" s="5">
        <v>0</v>
      </c>
      <c r="Q74" s="2">
        <f t="shared" si="13"/>
        <v>0</v>
      </c>
      <c r="R74" s="5">
        <v>2.9239766081871305E-2</v>
      </c>
      <c r="S74" s="5">
        <v>2.8294894655855269E-3</v>
      </c>
      <c r="T74" s="2">
        <f t="shared" si="14"/>
        <v>724.77722082985133</v>
      </c>
    </row>
    <row r="75" spans="1:20" x14ac:dyDescent="0.25">
      <c r="A75" s="1" t="s">
        <v>20</v>
      </c>
      <c r="B75" s="2">
        <v>13800</v>
      </c>
      <c r="C75" s="5">
        <v>0.70050761421319574</v>
      </c>
      <c r="D75" s="5">
        <v>3.7738141312287171E-2</v>
      </c>
      <c r="E75" s="2">
        <f t="shared" si="9"/>
        <v>9667.0050761421007</v>
      </c>
      <c r="F75" s="5">
        <v>1.5228426395939028E-2</v>
      </c>
      <c r="G75" s="5">
        <v>8.2039437635406836E-4</v>
      </c>
      <c r="H75" s="2">
        <f t="shared" si="10"/>
        <v>210.15228426395859</v>
      </c>
      <c r="I75" s="5">
        <v>8.1218274111674801E-2</v>
      </c>
      <c r="J75" s="5">
        <v>4.3754366738883643E-3</v>
      </c>
      <c r="K75" s="2">
        <f t="shared" si="11"/>
        <v>1120.8121827411123</v>
      </c>
      <c r="L75" s="5">
        <v>0.17258883248730902</v>
      </c>
      <c r="M75" s="5">
        <v>9.2978029320127768E-3</v>
      </c>
      <c r="N75" s="2">
        <f t="shared" si="12"/>
        <v>2381.7258883248646</v>
      </c>
      <c r="O75" s="5">
        <v>1.015228426395935E-2</v>
      </c>
      <c r="P75" s="5">
        <v>5.4692958423604554E-4</v>
      </c>
      <c r="Q75" s="2">
        <f t="shared" si="13"/>
        <v>140.10152284263904</v>
      </c>
      <c r="R75" s="5">
        <v>2.03045685279187E-2</v>
      </c>
      <c r="S75" s="5">
        <v>1.0938591684720911E-3</v>
      </c>
      <c r="T75" s="2">
        <f t="shared" si="14"/>
        <v>280.20304568527808</v>
      </c>
    </row>
    <row r="76" spans="1:20" x14ac:dyDescent="0.25">
      <c r="A76" s="1" t="s">
        <v>13</v>
      </c>
      <c r="B76" s="2">
        <v>21555</v>
      </c>
      <c r="C76" s="5">
        <v>0.82638888888888884</v>
      </c>
      <c r="D76" s="5">
        <v>6.9540217149060293E-2</v>
      </c>
      <c r="E76" s="2">
        <f t="shared" si="9"/>
        <v>17812.8125</v>
      </c>
      <c r="F76" s="5">
        <v>4.1666666666666671E-2</v>
      </c>
      <c r="G76" s="5">
        <v>3.506229436087074E-3</v>
      </c>
      <c r="H76" s="2">
        <f t="shared" si="10"/>
        <v>898.12500000000011</v>
      </c>
      <c r="I76" s="5">
        <v>4.8611111111111105E-2</v>
      </c>
      <c r="J76" s="5">
        <v>4.0906010087682527E-3</v>
      </c>
      <c r="K76" s="2">
        <f t="shared" si="11"/>
        <v>1047.8124999999998</v>
      </c>
      <c r="L76" s="5">
        <v>8.3333333333333343E-2</v>
      </c>
      <c r="M76" s="5">
        <v>7.0124588721741481E-3</v>
      </c>
      <c r="N76" s="2">
        <f t="shared" si="12"/>
        <v>1796.2500000000002</v>
      </c>
      <c r="O76" s="5">
        <v>0</v>
      </c>
      <c r="P76" s="5">
        <v>0</v>
      </c>
      <c r="Q76" s="2">
        <f t="shared" si="13"/>
        <v>0</v>
      </c>
      <c r="R76" s="5">
        <v>0</v>
      </c>
      <c r="S76" s="5">
        <v>0</v>
      </c>
      <c r="T76" s="2">
        <f t="shared" si="14"/>
        <v>0</v>
      </c>
    </row>
    <row r="77" spans="1:20" x14ac:dyDescent="0.25">
      <c r="A77" s="1" t="s">
        <v>14</v>
      </c>
      <c r="B77" s="2">
        <v>18230</v>
      </c>
      <c r="C77" s="5">
        <v>0.78481012658227867</v>
      </c>
      <c r="D77" s="5">
        <v>5.5677872643812486E-2</v>
      </c>
      <c r="E77" s="2">
        <f t="shared" si="9"/>
        <v>14307.08860759494</v>
      </c>
      <c r="F77" s="5">
        <v>9.4936708860759878E-3</v>
      </c>
      <c r="G77" s="5">
        <v>6.7352265294934712E-4</v>
      </c>
      <c r="H77" s="2">
        <f t="shared" si="10"/>
        <v>173.06962025316525</v>
      </c>
      <c r="I77" s="5">
        <v>0.13607594936708911</v>
      </c>
      <c r="J77" s="5">
        <v>9.6538246922739726E-3</v>
      </c>
      <c r="K77" s="2">
        <f t="shared" si="11"/>
        <v>2480.6645569620346</v>
      </c>
      <c r="L77" s="5">
        <v>5.0632911392405278E-2</v>
      </c>
      <c r="M77" s="5">
        <v>3.5921208157298516E-3</v>
      </c>
      <c r="N77" s="2">
        <f t="shared" si="12"/>
        <v>923.03797468354821</v>
      </c>
      <c r="O77" s="5">
        <v>0</v>
      </c>
      <c r="P77" s="5">
        <v>0</v>
      </c>
      <c r="Q77" s="2">
        <f t="shared" si="13"/>
        <v>0</v>
      </c>
      <c r="R77" s="5">
        <v>1.8987341772151979E-2</v>
      </c>
      <c r="S77" s="5">
        <v>1.3470453058986945E-3</v>
      </c>
      <c r="T77" s="2">
        <f t="shared" si="14"/>
        <v>346.13924050633057</v>
      </c>
    </row>
    <row r="78" spans="1:20" x14ac:dyDescent="0.25">
      <c r="A78" s="1" t="s">
        <v>15</v>
      </c>
      <c r="B78" s="2">
        <v>19824</v>
      </c>
      <c r="C78" s="5">
        <v>0.82835820895522394</v>
      </c>
      <c r="D78" s="5">
        <v>6.3632629856578332E-2</v>
      </c>
      <c r="E78" s="2">
        <f t="shared" si="9"/>
        <v>16421.373134328358</v>
      </c>
      <c r="F78" s="5">
        <v>7.4626865671641798E-3</v>
      </c>
      <c r="G78" s="5">
        <v>5.732669356448498E-4</v>
      </c>
      <c r="H78" s="2">
        <f t="shared" si="10"/>
        <v>147.9402985074627</v>
      </c>
      <c r="I78" s="5">
        <v>8.2089552238805971E-2</v>
      </c>
      <c r="J78" s="5">
        <v>6.3059362920933485E-3</v>
      </c>
      <c r="K78" s="2">
        <f t="shared" si="11"/>
        <v>1627.3432835820895</v>
      </c>
      <c r="L78" s="5">
        <v>6.7164179104477612E-2</v>
      </c>
      <c r="M78" s="5">
        <v>5.1594024208036484E-3</v>
      </c>
      <c r="N78" s="2">
        <f t="shared" si="12"/>
        <v>1331.4626865671642</v>
      </c>
      <c r="O78" s="5">
        <v>7.4626865671641798E-3</v>
      </c>
      <c r="P78" s="5">
        <v>5.732669356448498E-4</v>
      </c>
      <c r="Q78" s="2">
        <f t="shared" si="13"/>
        <v>147.9402985074627</v>
      </c>
      <c r="R78" s="5">
        <v>7.4626865671641798E-3</v>
      </c>
      <c r="S78" s="5">
        <v>5.732669356448498E-4</v>
      </c>
      <c r="T78" s="2">
        <f t="shared" si="14"/>
        <v>147.9402985074627</v>
      </c>
    </row>
    <row r="79" spans="1:20" x14ac:dyDescent="0.25">
      <c r="A79" s="1" t="s">
        <v>16</v>
      </c>
      <c r="B79" s="2">
        <v>20117</v>
      </c>
      <c r="C79" s="5">
        <v>0.72872340425532045</v>
      </c>
      <c r="D79" s="5">
        <v>5.7230484659610961E-2</v>
      </c>
      <c r="E79" s="2">
        <f t="shared" si="9"/>
        <v>14659.728723404281</v>
      </c>
      <c r="F79" s="5">
        <v>1.0638297872340408E-2</v>
      </c>
      <c r="G79" s="5">
        <v>8.3548152787752935E-4</v>
      </c>
      <c r="H79" s="2">
        <f t="shared" si="10"/>
        <v>214.01063829787199</v>
      </c>
      <c r="I79" s="5">
        <v>9.5744680851063663E-2</v>
      </c>
      <c r="J79" s="5">
        <v>7.5193337508977619E-3</v>
      </c>
      <c r="K79" s="2">
        <f t="shared" si="11"/>
        <v>1926.0957446808477</v>
      </c>
      <c r="L79" s="5">
        <v>0.10638297872340406</v>
      </c>
      <c r="M79" s="5">
        <v>8.3548152787752926E-3</v>
      </c>
      <c r="N79" s="2">
        <f t="shared" si="12"/>
        <v>2140.1063829787195</v>
      </c>
      <c r="O79" s="5">
        <v>0</v>
      </c>
      <c r="P79" s="5">
        <v>0</v>
      </c>
      <c r="Q79" s="2">
        <f t="shared" si="13"/>
        <v>0</v>
      </c>
      <c r="R79" s="5">
        <v>5.8510638297872238E-2</v>
      </c>
      <c r="S79" s="5">
        <v>4.5951484033264108E-3</v>
      </c>
      <c r="T79" s="2">
        <f t="shared" si="14"/>
        <v>1177.0585106382957</v>
      </c>
    </row>
    <row r="80" spans="1:20" x14ac:dyDescent="0.25">
      <c r="A80" s="1" t="s">
        <v>17</v>
      </c>
      <c r="B80" s="2">
        <v>10448</v>
      </c>
      <c r="C80" s="5">
        <v>0.76521739130434951</v>
      </c>
      <c r="D80" s="5">
        <v>3.121156917231685E-2</v>
      </c>
      <c r="E80" s="2">
        <f t="shared" si="9"/>
        <v>7994.9913043478437</v>
      </c>
      <c r="F80" s="5">
        <v>4.3478260869565272E-2</v>
      </c>
      <c r="G80" s="5">
        <v>1.7733846120634553E-3</v>
      </c>
      <c r="H80" s="2">
        <f t="shared" si="10"/>
        <v>454.26086956521794</v>
      </c>
      <c r="I80" s="5">
        <v>0.13043478260869582</v>
      </c>
      <c r="J80" s="5">
        <v>5.320153836190368E-3</v>
      </c>
      <c r="K80" s="2">
        <f t="shared" si="11"/>
        <v>1362.7826086956538</v>
      </c>
      <c r="L80" s="5">
        <v>2.6086956521739157E-2</v>
      </c>
      <c r="M80" s="5">
        <v>1.0640307672380731E-3</v>
      </c>
      <c r="N80" s="2">
        <f t="shared" si="12"/>
        <v>272.55652173913069</v>
      </c>
      <c r="O80" s="5">
        <v>1.7391304347826108E-2</v>
      </c>
      <c r="P80" s="5">
        <v>7.093538448253822E-4</v>
      </c>
      <c r="Q80" s="2">
        <f t="shared" si="13"/>
        <v>181.70434782608717</v>
      </c>
      <c r="R80" s="5">
        <v>1.7391304347826108E-2</v>
      </c>
      <c r="S80" s="5">
        <v>7.093538448253822E-4</v>
      </c>
      <c r="T80" s="2">
        <f t="shared" si="14"/>
        <v>181.70434782608717</v>
      </c>
    </row>
    <row r="81" spans="2:13" x14ac:dyDescent="0.25">
      <c r="B81" s="3">
        <f>SUM(B68:B80)</f>
        <v>256281.80952380953</v>
      </c>
    </row>
    <row r="86" spans="2:13" ht="15.75" customHeight="1" x14ac:dyDescent="0.25">
      <c r="B86" s="114" t="s">
        <v>141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</row>
    <row r="87" spans="2:13" ht="25.5" x14ac:dyDescent="0.25">
      <c r="B87" s="1" t="s">
        <v>135</v>
      </c>
      <c r="C87" s="109" t="s">
        <v>45</v>
      </c>
      <c r="D87" s="1" t="s">
        <v>136</v>
      </c>
      <c r="E87" s="109" t="s">
        <v>45</v>
      </c>
      <c r="F87" s="1" t="s">
        <v>137</v>
      </c>
      <c r="G87" s="109" t="s">
        <v>45</v>
      </c>
      <c r="H87" s="1" t="s">
        <v>138</v>
      </c>
      <c r="I87" s="109" t="s">
        <v>45</v>
      </c>
      <c r="J87" s="1" t="s">
        <v>139</v>
      </c>
      <c r="K87" s="109" t="s">
        <v>45</v>
      </c>
      <c r="L87" s="1" t="s">
        <v>140</v>
      </c>
      <c r="M87" s="109" t="s">
        <v>45</v>
      </c>
    </row>
    <row r="88" spans="2:13" x14ac:dyDescent="0.25">
      <c r="B88" s="1" t="s">
        <v>3</v>
      </c>
      <c r="C88" s="120"/>
      <c r="D88" s="1" t="s">
        <v>3</v>
      </c>
      <c r="E88" s="120"/>
      <c r="F88" s="1" t="s">
        <v>3</v>
      </c>
      <c r="G88" s="120"/>
      <c r="H88" s="1" t="s">
        <v>3</v>
      </c>
      <c r="I88" s="120"/>
      <c r="J88" s="1" t="s">
        <v>3</v>
      </c>
      <c r="K88" s="120"/>
      <c r="L88" s="1" t="s">
        <v>3</v>
      </c>
      <c r="M88" s="120"/>
    </row>
    <row r="89" spans="2:13" x14ac:dyDescent="0.25">
      <c r="B89" s="5">
        <v>0.7679857450672255</v>
      </c>
      <c r="C89" s="2">
        <f>B89*B81</f>
        <v>196820.77643431962</v>
      </c>
      <c r="D89" s="5">
        <v>2.1336245256831639E-2</v>
      </c>
      <c r="E89" s="2">
        <f>D89*B81</f>
        <v>5468.0915428646103</v>
      </c>
      <c r="F89" s="5">
        <v>9.5160489344897958E-2</v>
      </c>
      <c r="G89" s="2">
        <f>F89*B81</f>
        <v>24387.902404481643</v>
      </c>
      <c r="H89" s="5">
        <v>8.8094096604416888E-2</v>
      </c>
      <c r="I89" s="2">
        <f>H89*B81</f>
        <v>22576.914486145244</v>
      </c>
      <c r="J89" s="5">
        <v>2.3098394055772863E-3</v>
      </c>
      <c r="K89" s="2">
        <f>J89*B81</f>
        <v>591.96982257074751</v>
      </c>
      <c r="L89" s="5">
        <v>2.511358432104651E-2</v>
      </c>
      <c r="M89" s="2">
        <f>L89*B81</f>
        <v>6436.1548334265708</v>
      </c>
    </row>
    <row r="98" spans="1:14" ht="15.75" customHeight="1" x14ac:dyDescent="0.25">
      <c r="A98" s="111" t="s">
        <v>4</v>
      </c>
      <c r="B98" s="111" t="s">
        <v>19</v>
      </c>
      <c r="C98" s="114" t="s">
        <v>26</v>
      </c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6"/>
    </row>
    <row r="99" spans="1:14" ht="15" customHeight="1" x14ac:dyDescent="0.25">
      <c r="A99" s="112"/>
      <c r="B99" s="112"/>
      <c r="C99" s="117" t="s">
        <v>143</v>
      </c>
      <c r="D99" s="118"/>
      <c r="E99" s="119"/>
      <c r="F99" s="117" t="s">
        <v>144</v>
      </c>
      <c r="G99" s="118"/>
      <c r="H99" s="119"/>
      <c r="I99" s="117" t="s">
        <v>145</v>
      </c>
      <c r="J99" s="118"/>
      <c r="K99" s="119"/>
      <c r="L99" s="117" t="s">
        <v>27</v>
      </c>
      <c r="M99" s="118"/>
      <c r="N99" s="119"/>
    </row>
    <row r="100" spans="1:14" ht="25.5" x14ac:dyDescent="0.25">
      <c r="A100" s="113"/>
      <c r="B100" s="113"/>
      <c r="C100" s="1" t="s">
        <v>3</v>
      </c>
      <c r="D100" s="1" t="s">
        <v>18</v>
      </c>
      <c r="E100" s="1" t="s">
        <v>45</v>
      </c>
      <c r="F100" s="1" t="s">
        <v>3</v>
      </c>
      <c r="G100" s="1" t="s">
        <v>18</v>
      </c>
      <c r="H100" s="1" t="s">
        <v>45</v>
      </c>
      <c r="I100" s="1" t="s">
        <v>3</v>
      </c>
      <c r="J100" s="1" t="s">
        <v>18</v>
      </c>
      <c r="K100" s="1" t="s">
        <v>45</v>
      </c>
      <c r="L100" s="1" t="s">
        <v>3</v>
      </c>
      <c r="M100" s="1" t="s">
        <v>18</v>
      </c>
      <c r="N100" s="1" t="s">
        <v>45</v>
      </c>
    </row>
    <row r="101" spans="1:14" x14ac:dyDescent="0.25">
      <c r="A101" s="1" t="s">
        <v>5</v>
      </c>
      <c r="B101" s="2">
        <v>6111</v>
      </c>
      <c r="C101" s="5">
        <v>0.79411764705882337</v>
      </c>
      <c r="D101" s="5">
        <v>1.9048894698385447E-2</v>
      </c>
      <c r="E101" s="2">
        <f>B101*C101</f>
        <v>4852.8529411764694</v>
      </c>
      <c r="F101" s="5">
        <v>0.15686274509803907</v>
      </c>
      <c r="G101" s="5">
        <v>3.7627446317798387E-3</v>
      </c>
      <c r="H101" s="2">
        <f>F101*B101</f>
        <v>958.58823529411677</v>
      </c>
      <c r="I101" s="5">
        <v>4.9019607843137206E-2</v>
      </c>
      <c r="J101" s="5">
        <v>1.1758576974311994E-3</v>
      </c>
      <c r="K101" s="2">
        <f>I101*B101</f>
        <v>299.55882352941148</v>
      </c>
      <c r="L101" s="5">
        <v>0</v>
      </c>
      <c r="M101" s="5">
        <v>0</v>
      </c>
      <c r="N101" s="2">
        <f>L101*B101</f>
        <v>0</v>
      </c>
    </row>
    <row r="102" spans="1:14" x14ac:dyDescent="0.25">
      <c r="A102" s="1" t="s">
        <v>321</v>
      </c>
      <c r="B102" s="2">
        <v>9955</v>
      </c>
      <c r="C102" s="5">
        <v>0.81720430107526842</v>
      </c>
      <c r="D102" s="5">
        <v>3.1765593586776511E-2</v>
      </c>
      <c r="E102" s="2">
        <f t="shared" ref="E102:E113" si="15">B102*C102</f>
        <v>8135.2688172042972</v>
      </c>
      <c r="F102" s="5">
        <v>0</v>
      </c>
      <c r="G102" s="5">
        <v>0</v>
      </c>
      <c r="H102" s="2">
        <f t="shared" ref="H102:H113" si="16">F102*B102</f>
        <v>0</v>
      </c>
      <c r="I102" s="5">
        <v>0.18279569892473085</v>
      </c>
      <c r="J102" s="5">
        <v>7.105461723357894E-3</v>
      </c>
      <c r="K102" s="2">
        <f t="shared" ref="K102:K113" si="17">I102*B102</f>
        <v>1819.7311827956958</v>
      </c>
      <c r="L102" s="5">
        <v>0</v>
      </c>
      <c r="M102" s="5">
        <v>0</v>
      </c>
      <c r="N102" s="2">
        <f t="shared" ref="N102:N113" si="18">L102*B102</f>
        <v>0</v>
      </c>
    </row>
    <row r="103" spans="1:14" x14ac:dyDescent="0.25">
      <c r="A103" s="1" t="s">
        <v>7</v>
      </c>
      <c r="B103" s="2">
        <v>23281.428571428569</v>
      </c>
      <c r="C103" s="5">
        <v>0.89308176100628789</v>
      </c>
      <c r="D103" s="5">
        <v>8.1876950511484997E-2</v>
      </c>
      <c r="E103" s="2">
        <f t="shared" si="15"/>
        <v>20792.219227313533</v>
      </c>
      <c r="F103" s="5">
        <v>8.1761006289308005E-2</v>
      </c>
      <c r="G103" s="5">
        <v>7.4957771595021453E-3</v>
      </c>
      <c r="H103" s="2">
        <f t="shared" si="16"/>
        <v>1903.5130278526462</v>
      </c>
      <c r="I103" s="5">
        <v>2.5157232704402469E-2</v>
      </c>
      <c r="J103" s="5">
        <v>2.3063929721545066E-3</v>
      </c>
      <c r="K103" s="2">
        <f t="shared" si="17"/>
        <v>585.69631626235287</v>
      </c>
      <c r="L103" s="5">
        <v>0</v>
      </c>
      <c r="M103" s="5">
        <v>0</v>
      </c>
      <c r="N103" s="2">
        <f t="shared" si="18"/>
        <v>0</v>
      </c>
    </row>
    <row r="104" spans="1:14" x14ac:dyDescent="0.25">
      <c r="A104" s="1" t="s">
        <v>8</v>
      </c>
      <c r="B104" s="2">
        <v>41553</v>
      </c>
      <c r="C104" s="5">
        <v>0.65868263473054089</v>
      </c>
      <c r="D104" s="5">
        <v>0.10617012181583912</v>
      </c>
      <c r="E104" s="2">
        <f t="shared" si="15"/>
        <v>27370.239520958166</v>
      </c>
      <c r="F104" s="5">
        <v>7.1856287425149809E-2</v>
      </c>
      <c r="G104" s="5">
        <v>1.1582195107182433E-2</v>
      </c>
      <c r="H104" s="2">
        <f t="shared" si="16"/>
        <v>2985.8443113772501</v>
      </c>
      <c r="I104" s="5">
        <v>0.269461077844312</v>
      </c>
      <c r="J104" s="5">
        <v>4.3433231651934176E-2</v>
      </c>
      <c r="K104" s="2">
        <f t="shared" si="17"/>
        <v>11196.916167664696</v>
      </c>
      <c r="L104" s="5">
        <v>0</v>
      </c>
      <c r="M104" s="5">
        <v>0</v>
      </c>
      <c r="N104" s="2">
        <f t="shared" si="18"/>
        <v>0</v>
      </c>
    </row>
    <row r="105" spans="1:14" x14ac:dyDescent="0.25">
      <c r="A105" s="1" t="s">
        <v>9</v>
      </c>
      <c r="B105" s="2">
        <v>17420</v>
      </c>
      <c r="C105" s="5">
        <v>0.74275362318840754</v>
      </c>
      <c r="D105" s="5">
        <v>5.0792285713333857E-2</v>
      </c>
      <c r="E105" s="2">
        <f t="shared" si="15"/>
        <v>12938.768115942059</v>
      </c>
      <c r="F105" s="5">
        <v>0.11956521739130498</v>
      </c>
      <c r="G105" s="5">
        <v>8.1763191636098648E-3</v>
      </c>
      <c r="H105" s="2">
        <f t="shared" si="16"/>
        <v>2082.8260869565329</v>
      </c>
      <c r="I105" s="5">
        <v>0.13768115942029063</v>
      </c>
      <c r="J105" s="5">
        <v>9.4151554005204533E-3</v>
      </c>
      <c r="K105" s="2">
        <f t="shared" si="17"/>
        <v>2398.4057971014627</v>
      </c>
      <c r="L105" s="5">
        <v>0</v>
      </c>
      <c r="M105" s="5">
        <v>0</v>
      </c>
      <c r="N105" s="2">
        <f t="shared" si="18"/>
        <v>0</v>
      </c>
    </row>
    <row r="106" spans="1:14" x14ac:dyDescent="0.25">
      <c r="A106" s="1" t="s">
        <v>10</v>
      </c>
      <c r="B106" s="2">
        <v>29200</v>
      </c>
      <c r="C106" s="5">
        <v>0.7106918238993698</v>
      </c>
      <c r="D106" s="5">
        <v>8.0954566282341794E-2</v>
      </c>
      <c r="E106" s="2">
        <f t="shared" si="15"/>
        <v>20752.201257861598</v>
      </c>
      <c r="F106" s="5">
        <v>1.8867924528301858E-2</v>
      </c>
      <c r="G106" s="5">
        <v>2.149236272982526E-3</v>
      </c>
      <c r="H106" s="2">
        <f t="shared" si="16"/>
        <v>550.94339622641428</v>
      </c>
      <c r="I106" s="5">
        <v>0.27044025157232676</v>
      </c>
      <c r="J106" s="5">
        <v>3.0805719912749555E-2</v>
      </c>
      <c r="K106" s="2">
        <f t="shared" si="17"/>
        <v>7896.8553459119412</v>
      </c>
      <c r="L106" s="5">
        <v>0</v>
      </c>
      <c r="M106" s="5">
        <v>0</v>
      </c>
      <c r="N106" s="2">
        <f t="shared" si="18"/>
        <v>0</v>
      </c>
    </row>
    <row r="107" spans="1:14" x14ac:dyDescent="0.25">
      <c r="A107" s="1" t="s">
        <v>11</v>
      </c>
      <c r="B107" s="2">
        <v>24787.38095238095</v>
      </c>
      <c r="C107" s="5">
        <v>0.95906432748537984</v>
      </c>
      <c r="D107" s="5">
        <v>9.3319270424378098E-2</v>
      </c>
      <c r="E107" s="2">
        <f t="shared" si="15"/>
        <v>23772.692843219149</v>
      </c>
      <c r="F107" s="5">
        <v>3.5087719298245564E-2</v>
      </c>
      <c r="G107" s="5">
        <v>3.414119649672366E-3</v>
      </c>
      <c r="H107" s="2">
        <f t="shared" si="16"/>
        <v>869.73266499582155</v>
      </c>
      <c r="I107" s="5">
        <v>0</v>
      </c>
      <c r="J107" s="5">
        <v>0</v>
      </c>
      <c r="K107" s="2">
        <f t="shared" si="17"/>
        <v>0</v>
      </c>
      <c r="L107" s="5">
        <v>5.8479532163742609E-3</v>
      </c>
      <c r="M107" s="5">
        <v>5.6901994161206093E-4</v>
      </c>
      <c r="N107" s="2">
        <f t="shared" si="18"/>
        <v>144.95544416597028</v>
      </c>
    </row>
    <row r="108" spans="1:14" x14ac:dyDescent="0.25">
      <c r="A108" s="1" t="s">
        <v>12</v>
      </c>
      <c r="B108" s="2">
        <v>13800</v>
      </c>
      <c r="C108" s="5">
        <v>0.86224489795918269</v>
      </c>
      <c r="D108" s="5">
        <v>4.6470520225078769E-2</v>
      </c>
      <c r="E108" s="2">
        <f t="shared" si="15"/>
        <v>11898.979591836722</v>
      </c>
      <c r="F108" s="5">
        <v>9.1836734693877209E-2</v>
      </c>
      <c r="G108" s="5">
        <v>4.9495228642095603E-3</v>
      </c>
      <c r="H108" s="2">
        <f t="shared" si="16"/>
        <v>1267.3469387755056</v>
      </c>
      <c r="I108" s="5">
        <v>4.5918367346938591E-2</v>
      </c>
      <c r="J108" s="5">
        <v>2.4747614321047797E-3</v>
      </c>
      <c r="K108" s="2">
        <f t="shared" si="17"/>
        <v>633.67346938775256</v>
      </c>
      <c r="L108" s="5">
        <v>0</v>
      </c>
      <c r="M108" s="5">
        <v>0</v>
      </c>
      <c r="N108" s="2">
        <f t="shared" si="18"/>
        <v>0</v>
      </c>
    </row>
    <row r="109" spans="1:14" x14ac:dyDescent="0.25">
      <c r="A109" s="1" t="s">
        <v>13</v>
      </c>
      <c r="B109" s="2">
        <v>21555</v>
      </c>
      <c r="C109" s="5">
        <v>0.85314685314685323</v>
      </c>
      <c r="D109" s="5">
        <v>7.16866558963382E-2</v>
      </c>
      <c r="E109" s="2">
        <f t="shared" si="15"/>
        <v>18389.580419580423</v>
      </c>
      <c r="F109" s="5">
        <v>6.993006993006993E-3</v>
      </c>
      <c r="G109" s="5">
        <v>5.8759554013391969E-4</v>
      </c>
      <c r="H109" s="2">
        <f t="shared" si="16"/>
        <v>150.73426573426573</v>
      </c>
      <c r="I109" s="5">
        <v>0.13986013986013987</v>
      </c>
      <c r="J109" s="5">
        <v>1.1751910802678393E-2</v>
      </c>
      <c r="K109" s="2">
        <f t="shared" si="17"/>
        <v>3014.685314685315</v>
      </c>
      <c r="L109" s="5">
        <v>0</v>
      </c>
      <c r="M109" s="5">
        <v>0</v>
      </c>
      <c r="N109" s="2">
        <f t="shared" si="18"/>
        <v>0</v>
      </c>
    </row>
    <row r="110" spans="1:14" x14ac:dyDescent="0.25">
      <c r="A110" s="1" t="s">
        <v>14</v>
      </c>
      <c r="B110" s="2">
        <v>18230</v>
      </c>
      <c r="C110" s="5">
        <v>0.90476190476190499</v>
      </c>
      <c r="D110" s="5">
        <v>6.4337654204256203E-2</v>
      </c>
      <c r="E110" s="2">
        <f t="shared" si="15"/>
        <v>16493.809523809527</v>
      </c>
      <c r="F110" s="5">
        <v>9.2063492063492375E-2</v>
      </c>
      <c r="G110" s="5">
        <v>6.5466384979769674E-3</v>
      </c>
      <c r="H110" s="2">
        <f t="shared" si="16"/>
        <v>1678.3174603174659</v>
      </c>
      <c r="I110" s="5">
        <v>3.1746031746031876E-3</v>
      </c>
      <c r="J110" s="5">
        <v>2.2574615510265419E-4</v>
      </c>
      <c r="K110" s="2">
        <f t="shared" si="17"/>
        <v>57.873015873016108</v>
      </c>
      <c r="L110" s="5">
        <v>0</v>
      </c>
      <c r="M110" s="5">
        <v>0</v>
      </c>
      <c r="N110" s="2">
        <f t="shared" si="18"/>
        <v>0</v>
      </c>
    </row>
    <row r="111" spans="1:14" x14ac:dyDescent="0.25">
      <c r="A111" s="1" t="s">
        <v>15</v>
      </c>
      <c r="B111" s="2">
        <v>19824</v>
      </c>
      <c r="C111" s="5">
        <v>0.76515151515151514</v>
      </c>
      <c r="D111" s="5">
        <v>5.8219393540499917E-2</v>
      </c>
      <c r="E111" s="2">
        <f t="shared" si="15"/>
        <v>15168.363636363636</v>
      </c>
      <c r="F111" s="5">
        <v>6.8181818181818177E-2</v>
      </c>
      <c r="G111" s="5">
        <v>5.1878667511336555E-3</v>
      </c>
      <c r="H111" s="2">
        <f t="shared" si="16"/>
        <v>1351.6363636363635</v>
      </c>
      <c r="I111" s="5">
        <v>0.16666666666666669</v>
      </c>
      <c r="J111" s="5">
        <v>1.2681452058326713E-2</v>
      </c>
      <c r="K111" s="2">
        <f t="shared" si="17"/>
        <v>3304.0000000000005</v>
      </c>
      <c r="L111" s="5">
        <v>0</v>
      </c>
      <c r="M111" s="5">
        <v>0</v>
      </c>
      <c r="N111" s="2">
        <f t="shared" si="18"/>
        <v>0</v>
      </c>
    </row>
    <row r="112" spans="1:14" x14ac:dyDescent="0.25">
      <c r="A112" s="1" t="s">
        <v>16</v>
      </c>
      <c r="B112" s="2">
        <v>20117</v>
      </c>
      <c r="C112" s="5">
        <v>0.33155080213903682</v>
      </c>
      <c r="D112" s="5">
        <v>2.6042816797492273E-2</v>
      </c>
      <c r="E112" s="2">
        <f t="shared" si="15"/>
        <v>6669.8074866310035</v>
      </c>
      <c r="F112" s="5">
        <v>4.812834224598922E-2</v>
      </c>
      <c r="G112" s="5">
        <v>3.7804088899585564E-3</v>
      </c>
      <c r="H112" s="2">
        <f t="shared" si="16"/>
        <v>968.19786096256519</v>
      </c>
      <c r="I112" s="5">
        <v>0.62032085561497385</v>
      </c>
      <c r="J112" s="5">
        <v>4.8725270137243752E-2</v>
      </c>
      <c r="K112" s="2">
        <f t="shared" si="17"/>
        <v>12478.994652406429</v>
      </c>
      <c r="L112" s="5">
        <v>0</v>
      </c>
      <c r="M112" s="5">
        <v>0</v>
      </c>
      <c r="N112" s="2">
        <f t="shared" si="18"/>
        <v>0</v>
      </c>
    </row>
    <row r="113" spans="1:14" x14ac:dyDescent="0.25">
      <c r="A113" s="1" t="s">
        <v>17</v>
      </c>
      <c r="B113" s="2">
        <v>10448</v>
      </c>
      <c r="C113" s="5">
        <v>0.8956521739130443</v>
      </c>
      <c r="D113" s="5">
        <v>3.673326786708335E-2</v>
      </c>
      <c r="E113" s="2">
        <f t="shared" si="15"/>
        <v>9357.7739130434875</v>
      </c>
      <c r="F113" s="5">
        <v>0.10434782608695663</v>
      </c>
      <c r="G113" s="5">
        <v>4.2796040233495179E-3</v>
      </c>
      <c r="H113" s="2">
        <f t="shared" si="16"/>
        <v>1090.2260869565227</v>
      </c>
      <c r="I113" s="5">
        <v>0</v>
      </c>
      <c r="J113" s="5">
        <v>0</v>
      </c>
      <c r="K113" s="2">
        <f t="shared" si="17"/>
        <v>0</v>
      </c>
      <c r="L113" s="5">
        <v>0</v>
      </c>
      <c r="M113" s="5">
        <v>0</v>
      </c>
      <c r="N113" s="2">
        <f t="shared" si="18"/>
        <v>0</v>
      </c>
    </row>
    <row r="114" spans="1:14" x14ac:dyDescent="0.25">
      <c r="B114" s="3">
        <f>SUM(B101:B113)</f>
        <v>256281.80952380953</v>
      </c>
    </row>
    <row r="118" spans="1:14" ht="12.75" customHeight="1" x14ac:dyDescent="0.25">
      <c r="A118" s="106" t="s">
        <v>147</v>
      </c>
      <c r="B118" s="107"/>
      <c r="C118" s="107"/>
      <c r="D118" s="107"/>
      <c r="E118" s="107"/>
      <c r="F118" s="107"/>
      <c r="G118" s="107"/>
      <c r="H118" s="108"/>
    </row>
    <row r="119" spans="1:14" ht="25.5" x14ac:dyDescent="0.25">
      <c r="A119" s="1" t="s">
        <v>28</v>
      </c>
      <c r="B119" s="109" t="s">
        <v>45</v>
      </c>
      <c r="C119" s="1" t="s">
        <v>148</v>
      </c>
      <c r="D119" s="109" t="s">
        <v>45</v>
      </c>
      <c r="E119" s="1" t="s">
        <v>149</v>
      </c>
      <c r="F119" s="109" t="s">
        <v>45</v>
      </c>
      <c r="G119" s="1" t="s">
        <v>27</v>
      </c>
      <c r="H119" s="109" t="s">
        <v>45</v>
      </c>
    </row>
    <row r="120" spans="1:14" x14ac:dyDescent="0.25">
      <c r="A120" s="1" t="s">
        <v>3</v>
      </c>
      <c r="B120" s="110"/>
      <c r="C120" s="1" t="s">
        <v>3</v>
      </c>
      <c r="D120" s="110"/>
      <c r="E120" s="1" t="s">
        <v>3</v>
      </c>
      <c r="F120" s="110"/>
      <c r="G120" s="1" t="s">
        <v>3</v>
      </c>
      <c r="H120" s="110"/>
    </row>
    <row r="121" spans="1:14" x14ac:dyDescent="0.25">
      <c r="A121" s="5">
        <v>0.76741799156328938</v>
      </c>
      <c r="B121" s="2">
        <f>B114*A121</f>
        <v>196675.27153896738</v>
      </c>
      <c r="C121" s="5">
        <v>6.1912028551491305E-2</v>
      </c>
      <c r="D121" s="2">
        <f>B114*C121</f>
        <v>15866.926708465951</v>
      </c>
      <c r="E121" s="5">
        <v>0.17010095994360364</v>
      </c>
      <c r="F121" s="2">
        <f>B114*E121</f>
        <v>43593.781816083778</v>
      </c>
      <c r="G121" s="5">
        <v>5.6901994161206093E-4</v>
      </c>
      <c r="H121" s="2">
        <f>B114*G121</f>
        <v>145.82946029147141</v>
      </c>
    </row>
    <row r="128" spans="1:14" ht="63.75" customHeight="1" x14ac:dyDescent="0.25"/>
  </sheetData>
  <mergeCells count="53">
    <mergeCell ref="B2:B3"/>
    <mergeCell ref="C2:E2"/>
    <mergeCell ref="F2:H2"/>
    <mergeCell ref="A98:A100"/>
    <mergeCell ref="A2:A3"/>
    <mergeCell ref="A35:A37"/>
    <mergeCell ref="A21:L21"/>
    <mergeCell ref="B56:B57"/>
    <mergeCell ref="D56:D57"/>
    <mergeCell ref="F56:F57"/>
    <mergeCell ref="A55:F55"/>
    <mergeCell ref="I36:K36"/>
    <mergeCell ref="B35:B37"/>
    <mergeCell ref="C35:K35"/>
    <mergeCell ref="C36:E36"/>
    <mergeCell ref="F36:H36"/>
    <mergeCell ref="I2:K2"/>
    <mergeCell ref="L2:N2"/>
    <mergeCell ref="O2:Q2"/>
    <mergeCell ref="R2:T2"/>
    <mergeCell ref="R66:T66"/>
    <mergeCell ref="C65:T65"/>
    <mergeCell ref="O66:Q66"/>
    <mergeCell ref="A65:A67"/>
    <mergeCell ref="J22:J23"/>
    <mergeCell ref="L22:L23"/>
    <mergeCell ref="B65:B67"/>
    <mergeCell ref="C66:E66"/>
    <mergeCell ref="F66:H66"/>
    <mergeCell ref="I66:K66"/>
    <mergeCell ref="L66:N66"/>
    <mergeCell ref="B22:B23"/>
    <mergeCell ref="D22:D23"/>
    <mergeCell ref="F22:F23"/>
    <mergeCell ref="H22:H23"/>
    <mergeCell ref="B86:M86"/>
    <mergeCell ref="C87:C88"/>
    <mergeCell ref="E87:E88"/>
    <mergeCell ref="G87:G88"/>
    <mergeCell ref="I87:I88"/>
    <mergeCell ref="K87:K88"/>
    <mergeCell ref="M87:M88"/>
    <mergeCell ref="B98:B100"/>
    <mergeCell ref="C98:N98"/>
    <mergeCell ref="C99:E99"/>
    <mergeCell ref="F99:H99"/>
    <mergeCell ref="I99:K99"/>
    <mergeCell ref="L99:N99"/>
    <mergeCell ref="A118:H118"/>
    <mergeCell ref="B119:B120"/>
    <mergeCell ref="D119:D120"/>
    <mergeCell ref="F119:F120"/>
    <mergeCell ref="H119:H120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showGridLines="0" zoomScale="40" zoomScaleNormal="40" workbookViewId="0">
      <selection activeCell="A2" sqref="A1:XFD1048576"/>
    </sheetView>
  </sheetViews>
  <sheetFormatPr baseColWidth="10" defaultRowHeight="12.75" x14ac:dyDescent="0.25"/>
  <cols>
    <col min="1" max="1" width="17.7109375" style="65" customWidth="1"/>
    <col min="2" max="2" width="14.5703125" style="65" customWidth="1"/>
    <col min="3" max="4" width="11.42578125" style="65"/>
    <col min="5" max="5" width="12.5703125" style="65" customWidth="1"/>
    <col min="6" max="6" width="14.140625" style="65" customWidth="1"/>
    <col min="7" max="7" width="14" style="65" customWidth="1"/>
    <col min="8" max="16384" width="11.42578125" style="65"/>
  </cols>
  <sheetData>
    <row r="1" spans="1:23" ht="90" customHeight="1" x14ac:dyDescent="0.25"/>
    <row r="2" spans="1:23" ht="15.75" customHeight="1" x14ac:dyDescent="0.25">
      <c r="A2" s="111" t="s">
        <v>38</v>
      </c>
      <c r="B2" s="111" t="s">
        <v>19</v>
      </c>
      <c r="C2" s="114" t="s">
        <v>29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6"/>
    </row>
    <row r="3" spans="1:23" ht="15" customHeight="1" x14ac:dyDescent="0.25">
      <c r="A3" s="112"/>
      <c r="B3" s="112"/>
      <c r="C3" s="117" t="s">
        <v>30</v>
      </c>
      <c r="D3" s="118"/>
      <c r="E3" s="119"/>
      <c r="F3" s="117" t="s">
        <v>31</v>
      </c>
      <c r="G3" s="118"/>
      <c r="H3" s="119"/>
      <c r="I3" s="117" t="s">
        <v>32</v>
      </c>
      <c r="J3" s="118"/>
      <c r="K3" s="119"/>
      <c r="L3" s="117" t="s">
        <v>33</v>
      </c>
      <c r="M3" s="118"/>
      <c r="N3" s="119"/>
      <c r="O3" s="117" t="s">
        <v>34</v>
      </c>
      <c r="P3" s="118"/>
      <c r="Q3" s="119"/>
      <c r="R3" s="117" t="s">
        <v>35</v>
      </c>
      <c r="S3" s="118"/>
      <c r="T3" s="119"/>
      <c r="U3" s="117" t="s">
        <v>36</v>
      </c>
      <c r="V3" s="118"/>
      <c r="W3" s="119"/>
    </row>
    <row r="4" spans="1:23" ht="25.5" x14ac:dyDescent="0.25">
      <c r="A4" s="113"/>
      <c r="B4" s="113"/>
      <c r="C4" s="1" t="s">
        <v>3</v>
      </c>
      <c r="D4" s="1" t="s">
        <v>18</v>
      </c>
      <c r="E4" s="1" t="s">
        <v>37</v>
      </c>
      <c r="F4" s="1" t="s">
        <v>3</v>
      </c>
      <c r="G4" s="1" t="s">
        <v>18</v>
      </c>
      <c r="H4" s="1" t="s">
        <v>37</v>
      </c>
      <c r="I4" s="1" t="s">
        <v>3</v>
      </c>
      <c r="J4" s="1" t="s">
        <v>18</v>
      </c>
      <c r="K4" s="1" t="s">
        <v>37</v>
      </c>
      <c r="L4" s="1" t="s">
        <v>3</v>
      </c>
      <c r="M4" s="1" t="s">
        <v>18</v>
      </c>
      <c r="N4" s="1" t="s">
        <v>37</v>
      </c>
      <c r="O4" s="1" t="s">
        <v>3</v>
      </c>
      <c r="P4" s="1" t="s">
        <v>18</v>
      </c>
      <c r="Q4" s="1" t="s">
        <v>37</v>
      </c>
      <c r="R4" s="1" t="s">
        <v>3</v>
      </c>
      <c r="S4" s="1" t="s">
        <v>18</v>
      </c>
      <c r="T4" s="1" t="s">
        <v>37</v>
      </c>
      <c r="U4" s="1" t="s">
        <v>3</v>
      </c>
      <c r="V4" s="1" t="s">
        <v>18</v>
      </c>
      <c r="W4" s="1" t="s">
        <v>37</v>
      </c>
    </row>
    <row r="5" spans="1:23" x14ac:dyDescent="0.25">
      <c r="A5" s="1" t="s">
        <v>5</v>
      </c>
      <c r="B5" s="2">
        <v>6111</v>
      </c>
      <c r="C5" s="5">
        <v>0.57635800904699364</v>
      </c>
      <c r="D5" s="71">
        <v>2.4421412300683371E-2</v>
      </c>
      <c r="E5" s="2">
        <f>B5*C5</f>
        <v>3522.1237932861782</v>
      </c>
      <c r="F5" s="5">
        <v>2.7025781627998065E-2</v>
      </c>
      <c r="G5" s="5">
        <v>1.1451350471851612E-3</v>
      </c>
      <c r="H5" s="2">
        <f>F5*B5</f>
        <v>165.15455152869617</v>
      </c>
      <c r="I5" s="5">
        <v>0.38272316045741844</v>
      </c>
      <c r="J5" s="5">
        <v>1.6216726326065734E-2</v>
      </c>
      <c r="K5" s="2">
        <f>B5*I5</f>
        <v>2338.8212335552839</v>
      </c>
      <c r="L5" s="5">
        <v>1.3893048867589798E-2</v>
      </c>
      <c r="M5" s="5">
        <v>5.8867556134070947E-4</v>
      </c>
      <c r="N5" s="2">
        <f>L5*B5</f>
        <v>84.900421629841262</v>
      </c>
      <c r="O5" s="5">
        <v>0</v>
      </c>
      <c r="P5" s="5">
        <v>0</v>
      </c>
      <c r="Q5" s="2">
        <f>O5*B5</f>
        <v>0</v>
      </c>
      <c r="R5" s="5">
        <v>0</v>
      </c>
      <c r="S5" s="5">
        <v>0</v>
      </c>
      <c r="T5" s="2">
        <f>B5*R5</f>
        <v>0</v>
      </c>
      <c r="U5" s="5">
        <v>0</v>
      </c>
      <c r="V5" s="5">
        <v>0</v>
      </c>
      <c r="W5" s="2">
        <f>U5*B5</f>
        <v>0</v>
      </c>
    </row>
    <row r="6" spans="1:23" x14ac:dyDescent="0.25">
      <c r="A6" s="1" t="s">
        <v>321</v>
      </c>
      <c r="B6" s="2">
        <v>9955</v>
      </c>
      <c r="C6" s="5">
        <v>0.81159344468132422</v>
      </c>
      <c r="D6" s="5">
        <v>6.0577936869508624E-2</v>
      </c>
      <c r="E6" s="2">
        <f t="shared" ref="E6:E17" si="0">B6*C6</f>
        <v>8079.4127418025828</v>
      </c>
      <c r="F6" s="5">
        <v>0.16544811680639662</v>
      </c>
      <c r="G6" s="5">
        <v>1.2349170191994795E-2</v>
      </c>
      <c r="H6" s="2">
        <f t="shared" ref="H6:H17" si="1">F6*B6</f>
        <v>1647.0360028076784</v>
      </c>
      <c r="I6" s="5">
        <v>2.2958438512279234E-2</v>
      </c>
      <c r="J6" s="5">
        <v>1.7136348844777091E-3</v>
      </c>
      <c r="K6" s="2">
        <f t="shared" ref="K6:K17" si="2">B6*I6</f>
        <v>228.55125538973977</v>
      </c>
      <c r="L6" s="5">
        <v>0</v>
      </c>
      <c r="M6" s="5">
        <v>0</v>
      </c>
      <c r="N6" s="2">
        <f t="shared" ref="N6:N17" si="3">L6*B6</f>
        <v>0</v>
      </c>
      <c r="O6" s="5">
        <v>0</v>
      </c>
      <c r="P6" s="5">
        <v>0</v>
      </c>
      <c r="Q6" s="2">
        <f t="shared" ref="Q6:Q17" si="4">O6*B6</f>
        <v>0</v>
      </c>
      <c r="R6" s="5">
        <v>0</v>
      </c>
      <c r="S6" s="5">
        <v>0</v>
      </c>
      <c r="T6" s="2">
        <f t="shared" ref="T6:T17" si="5">B6*R6</f>
        <v>0</v>
      </c>
      <c r="U6" s="5">
        <v>0</v>
      </c>
      <c r="V6" s="5">
        <v>0</v>
      </c>
      <c r="W6" s="2">
        <f t="shared" ref="W6:W17" si="6">U6*B6</f>
        <v>0</v>
      </c>
    </row>
    <row r="7" spans="1:23" x14ac:dyDescent="0.25">
      <c r="A7" s="1" t="s">
        <v>7</v>
      </c>
      <c r="B7" s="2">
        <v>23281.428571428569</v>
      </c>
      <c r="C7" s="5">
        <v>0.43681582533401048</v>
      </c>
      <c r="D7" s="5">
        <v>5.6537585421412302E-2</v>
      </c>
      <c r="E7" s="2">
        <f t="shared" si="0"/>
        <v>10169.696436383383</v>
      </c>
      <c r="F7" s="5">
        <v>8.0705583016126025E-4</v>
      </c>
      <c r="G7" s="5">
        <v>1.0445818418483566E-4</v>
      </c>
      <c r="H7" s="2">
        <f t="shared" si="1"/>
        <v>18.789412663054367</v>
      </c>
      <c r="I7" s="5">
        <v>0.56103453997817676</v>
      </c>
      <c r="J7" s="5">
        <v>7.2615359583468916E-2</v>
      </c>
      <c r="K7" s="2">
        <f t="shared" si="2"/>
        <v>13061.685568606208</v>
      </c>
      <c r="L7" s="5">
        <v>1.3425788576514426E-3</v>
      </c>
      <c r="M7" s="5">
        <v>1.7377155873739018E-4</v>
      </c>
      <c r="N7" s="2">
        <f t="shared" si="3"/>
        <v>31.257153775922223</v>
      </c>
      <c r="O7" s="5">
        <v>0</v>
      </c>
      <c r="P7" s="5">
        <v>0</v>
      </c>
      <c r="Q7" s="2">
        <f t="shared" si="4"/>
        <v>0</v>
      </c>
      <c r="R7" s="5">
        <v>0</v>
      </c>
      <c r="S7" s="5">
        <v>0</v>
      </c>
      <c r="T7" s="2">
        <f t="shared" si="5"/>
        <v>0</v>
      </c>
      <c r="U7" s="5">
        <v>0</v>
      </c>
      <c r="V7" s="5">
        <v>0</v>
      </c>
      <c r="W7" s="2">
        <f t="shared" si="6"/>
        <v>0</v>
      </c>
    </row>
    <row r="8" spans="1:23" x14ac:dyDescent="0.25">
      <c r="A8" s="1" t="s">
        <v>8</v>
      </c>
      <c r="B8" s="2">
        <v>41553</v>
      </c>
      <c r="C8" s="5">
        <v>0.60689242181312419</v>
      </c>
      <c r="D8" s="5">
        <v>4.0894240156199156E-2</v>
      </c>
      <c r="E8" s="2">
        <f t="shared" si="0"/>
        <v>25218.20080360075</v>
      </c>
      <c r="F8" s="5">
        <v>0.39283713562694378</v>
      </c>
      <c r="G8" s="5">
        <v>2.6470549951187763E-2</v>
      </c>
      <c r="H8" s="2">
        <f t="shared" si="1"/>
        <v>16323.561496706396</v>
      </c>
      <c r="I8" s="5">
        <v>0</v>
      </c>
      <c r="J8" s="5">
        <v>0</v>
      </c>
      <c r="K8" s="2">
        <f t="shared" si="2"/>
        <v>0</v>
      </c>
      <c r="L8" s="5">
        <v>0</v>
      </c>
      <c r="M8" s="5">
        <v>0</v>
      </c>
      <c r="N8" s="2">
        <f t="shared" si="3"/>
        <v>0</v>
      </c>
      <c r="O8" s="5">
        <v>0</v>
      </c>
      <c r="P8" s="5">
        <v>0</v>
      </c>
      <c r="Q8" s="2">
        <f t="shared" si="4"/>
        <v>0</v>
      </c>
      <c r="R8" s="5">
        <v>0</v>
      </c>
      <c r="S8" s="5">
        <v>0</v>
      </c>
      <c r="T8" s="2">
        <f t="shared" si="5"/>
        <v>0</v>
      </c>
      <c r="U8" s="5">
        <v>2.7044255993200302E-4</v>
      </c>
      <c r="V8" s="5">
        <v>1.8223234624145787E-5</v>
      </c>
      <c r="W8" s="2">
        <f t="shared" si="6"/>
        <v>11.237699692854521</v>
      </c>
    </row>
    <row r="9" spans="1:23" x14ac:dyDescent="0.25">
      <c r="A9" s="1" t="s">
        <v>9</v>
      </c>
      <c r="B9" s="2">
        <v>17420</v>
      </c>
      <c r="C9" s="5">
        <v>0.61110631546674687</v>
      </c>
      <c r="D9" s="5">
        <v>6.6808656036446465E-2</v>
      </c>
      <c r="E9" s="2">
        <f t="shared" si="0"/>
        <v>10645.472015430731</v>
      </c>
      <c r="F9" s="5">
        <v>0.30001518069491862</v>
      </c>
      <c r="G9" s="5">
        <v>3.2798893589326389E-2</v>
      </c>
      <c r="H9" s="2">
        <f t="shared" si="1"/>
        <v>5226.2644477054819</v>
      </c>
      <c r="I9" s="5">
        <v>8.8878503838334524E-2</v>
      </c>
      <c r="J9" s="5">
        <v>9.7165636186137324E-3</v>
      </c>
      <c r="K9" s="2">
        <f t="shared" si="2"/>
        <v>1548.2635368637875</v>
      </c>
      <c r="L9" s="5">
        <v>0</v>
      </c>
      <c r="M9" s="5">
        <v>0</v>
      </c>
      <c r="N9" s="2">
        <f t="shared" si="3"/>
        <v>0</v>
      </c>
      <c r="O9" s="5">
        <v>0</v>
      </c>
      <c r="P9" s="5">
        <v>0</v>
      </c>
      <c r="Q9" s="2">
        <f t="shared" si="4"/>
        <v>0</v>
      </c>
      <c r="R9" s="5">
        <v>0</v>
      </c>
      <c r="S9" s="5">
        <v>0</v>
      </c>
      <c r="T9" s="2">
        <f t="shared" si="5"/>
        <v>0</v>
      </c>
      <c r="U9" s="5">
        <v>0</v>
      </c>
      <c r="V9" s="5">
        <v>0</v>
      </c>
      <c r="W9" s="2">
        <f t="shared" si="6"/>
        <v>0</v>
      </c>
    </row>
    <row r="10" spans="1:23" x14ac:dyDescent="0.25">
      <c r="A10" s="1" t="s">
        <v>10</v>
      </c>
      <c r="B10" s="2">
        <v>29200</v>
      </c>
      <c r="C10" s="5">
        <v>0.8301194225660733</v>
      </c>
      <c r="D10" s="5">
        <v>5.8065408395704524E-2</v>
      </c>
      <c r="E10" s="2">
        <f t="shared" si="0"/>
        <v>24239.48713892934</v>
      </c>
      <c r="F10" s="5">
        <v>0.14253481025908232</v>
      </c>
      <c r="G10" s="5">
        <v>9.9700618288317607E-3</v>
      </c>
      <c r="H10" s="2">
        <f t="shared" si="1"/>
        <v>4162.0164595652041</v>
      </c>
      <c r="I10" s="5">
        <v>2.7345767174844497E-2</v>
      </c>
      <c r="J10" s="5">
        <v>1.9127888057273023E-3</v>
      </c>
      <c r="K10" s="2">
        <f t="shared" si="2"/>
        <v>798.49640150545929</v>
      </c>
      <c r="L10" s="5">
        <v>0</v>
      </c>
      <c r="M10" s="5">
        <v>0</v>
      </c>
      <c r="N10" s="2">
        <f t="shared" si="3"/>
        <v>0</v>
      </c>
      <c r="O10" s="5">
        <v>0</v>
      </c>
      <c r="P10" s="5">
        <v>0</v>
      </c>
      <c r="Q10" s="2">
        <f t="shared" si="4"/>
        <v>0</v>
      </c>
      <c r="R10" s="5">
        <v>0</v>
      </c>
      <c r="S10" s="5">
        <v>0</v>
      </c>
      <c r="T10" s="2">
        <f t="shared" si="5"/>
        <v>0</v>
      </c>
      <c r="U10" s="5">
        <v>0</v>
      </c>
      <c r="V10" s="5">
        <v>0</v>
      </c>
      <c r="W10" s="2">
        <f t="shared" si="6"/>
        <v>0</v>
      </c>
    </row>
    <row r="11" spans="1:23" x14ac:dyDescent="0.25">
      <c r="A11" s="1" t="s">
        <v>11</v>
      </c>
      <c r="B11" s="2">
        <v>24787.38095238095</v>
      </c>
      <c r="C11" s="5">
        <v>5.8062027770085844E-2</v>
      </c>
      <c r="D11" s="5">
        <v>3.821021802798568E-3</v>
      </c>
      <c r="E11" s="2">
        <f t="shared" si="0"/>
        <v>1439.2056012048397</v>
      </c>
      <c r="F11" s="5">
        <v>1.4532813798014162E-2</v>
      </c>
      <c r="G11" s="5">
        <v>9.5639440286365114E-4</v>
      </c>
      <c r="H11" s="2">
        <f t="shared" si="1"/>
        <v>360.23039192139532</v>
      </c>
      <c r="I11" s="5">
        <v>0.92740515843189997</v>
      </c>
      <c r="J11" s="5">
        <v>6.1031890660592253E-2</v>
      </c>
      <c r="K11" s="2">
        <f t="shared" si="2"/>
        <v>22987.944959254713</v>
      </c>
      <c r="L11" s="5">
        <v>0</v>
      </c>
      <c r="M11" s="5">
        <v>0</v>
      </c>
      <c r="N11" s="2">
        <f t="shared" si="3"/>
        <v>0</v>
      </c>
      <c r="O11" s="5">
        <v>0</v>
      </c>
      <c r="P11" s="5">
        <v>0</v>
      </c>
      <c r="Q11" s="2">
        <f t="shared" si="4"/>
        <v>0</v>
      </c>
      <c r="R11" s="5">
        <v>0</v>
      </c>
      <c r="S11" s="5">
        <v>0</v>
      </c>
      <c r="T11" s="2">
        <f t="shared" si="5"/>
        <v>0</v>
      </c>
      <c r="U11" s="5">
        <v>0</v>
      </c>
      <c r="V11" s="5">
        <v>0</v>
      </c>
      <c r="W11" s="2">
        <f t="shared" si="6"/>
        <v>0</v>
      </c>
    </row>
    <row r="12" spans="1:23" x14ac:dyDescent="0.25">
      <c r="A12" s="1" t="s">
        <v>12</v>
      </c>
      <c r="B12" s="2">
        <v>13800</v>
      </c>
      <c r="C12" s="5">
        <v>0.6664056939501779</v>
      </c>
      <c r="D12" s="5">
        <v>5.1796615684998375E-2</v>
      </c>
      <c r="E12" s="2">
        <f t="shared" si="0"/>
        <v>9196.3985765124544</v>
      </c>
      <c r="F12" s="5">
        <v>0.3335943060498221</v>
      </c>
      <c r="G12" s="5">
        <v>2.5928734136023431E-2</v>
      </c>
      <c r="H12" s="2">
        <f t="shared" si="1"/>
        <v>4603.6014234875447</v>
      </c>
      <c r="I12" s="5">
        <v>0</v>
      </c>
      <c r="J12" s="5">
        <v>0</v>
      </c>
      <c r="K12" s="2">
        <f t="shared" si="2"/>
        <v>0</v>
      </c>
      <c r="L12" s="5">
        <v>0</v>
      </c>
      <c r="M12" s="5">
        <v>0</v>
      </c>
      <c r="N12" s="2">
        <f t="shared" si="3"/>
        <v>0</v>
      </c>
      <c r="O12" s="5">
        <v>0</v>
      </c>
      <c r="P12" s="5">
        <v>0</v>
      </c>
      <c r="Q12" s="2">
        <f t="shared" si="4"/>
        <v>0</v>
      </c>
      <c r="R12" s="5">
        <v>0</v>
      </c>
      <c r="S12" s="5">
        <v>0</v>
      </c>
      <c r="T12" s="2">
        <f t="shared" si="5"/>
        <v>0</v>
      </c>
      <c r="U12" s="5">
        <v>0</v>
      </c>
      <c r="V12" s="5">
        <v>0</v>
      </c>
      <c r="W12" s="2">
        <f t="shared" si="6"/>
        <v>0</v>
      </c>
    </row>
    <row r="13" spans="1:23" x14ac:dyDescent="0.25">
      <c r="A13" s="1" t="s">
        <v>13</v>
      </c>
      <c r="B13" s="2">
        <v>21555</v>
      </c>
      <c r="C13" s="5">
        <v>0.66885808283890558</v>
      </c>
      <c r="D13" s="5">
        <v>3.870257077774162E-2</v>
      </c>
      <c r="E13" s="2">
        <f t="shared" si="0"/>
        <v>14417.23597559261</v>
      </c>
      <c r="F13" s="5">
        <v>0.33114191716109437</v>
      </c>
      <c r="G13" s="5">
        <v>1.9161080377481286E-2</v>
      </c>
      <c r="H13" s="2">
        <f t="shared" si="1"/>
        <v>7137.7640244073891</v>
      </c>
      <c r="I13" s="5">
        <v>0</v>
      </c>
      <c r="J13" s="5">
        <v>0</v>
      </c>
      <c r="K13" s="2">
        <f t="shared" si="2"/>
        <v>0</v>
      </c>
      <c r="L13" s="5">
        <v>0</v>
      </c>
      <c r="M13" s="5">
        <v>0</v>
      </c>
      <c r="N13" s="2">
        <f t="shared" si="3"/>
        <v>0</v>
      </c>
      <c r="O13" s="5">
        <v>0</v>
      </c>
      <c r="P13" s="5">
        <v>0</v>
      </c>
      <c r="Q13" s="2">
        <f t="shared" si="4"/>
        <v>0</v>
      </c>
      <c r="R13" s="5">
        <v>0</v>
      </c>
      <c r="S13" s="5">
        <v>0</v>
      </c>
      <c r="T13" s="2">
        <f t="shared" si="5"/>
        <v>0</v>
      </c>
      <c r="U13" s="5">
        <v>0</v>
      </c>
      <c r="V13" s="5">
        <v>0</v>
      </c>
      <c r="W13" s="2">
        <f t="shared" si="6"/>
        <v>0</v>
      </c>
    </row>
    <row r="14" spans="1:23" x14ac:dyDescent="0.25">
      <c r="A14" s="1" t="s">
        <v>14</v>
      </c>
      <c r="B14" s="2">
        <v>18230</v>
      </c>
      <c r="C14" s="5">
        <v>0.37306049077186371</v>
      </c>
      <c r="D14" s="5">
        <v>4.9299707126586399E-2</v>
      </c>
      <c r="E14" s="2">
        <f t="shared" si="0"/>
        <v>6800.8927467710755</v>
      </c>
      <c r="F14" s="5">
        <v>5.3263398958371807E-3</v>
      </c>
      <c r="G14" s="5">
        <v>7.0387243735763093E-4</v>
      </c>
      <c r="H14" s="2">
        <f t="shared" si="1"/>
        <v>97.099176301111811</v>
      </c>
      <c r="I14" s="5">
        <v>0.60789962939706232</v>
      </c>
      <c r="J14" s="5">
        <v>8.0333550276602675E-2</v>
      </c>
      <c r="K14" s="2">
        <f t="shared" si="2"/>
        <v>11082.010243908446</v>
      </c>
      <c r="L14" s="5">
        <v>9.2096676885950329E-3</v>
      </c>
      <c r="M14" s="5">
        <v>1.2170517409697363E-3</v>
      </c>
      <c r="N14" s="2">
        <f t="shared" si="3"/>
        <v>167.89224196308746</v>
      </c>
      <c r="O14" s="5">
        <v>4.5038722466417954E-3</v>
      </c>
      <c r="P14" s="5">
        <v>5.9518385942076144E-4</v>
      </c>
      <c r="Q14" s="2">
        <f t="shared" si="4"/>
        <v>82.105591056279934</v>
      </c>
      <c r="R14" s="5">
        <v>0</v>
      </c>
      <c r="S14" s="5">
        <v>0</v>
      </c>
      <c r="T14" s="2">
        <f t="shared" si="5"/>
        <v>0</v>
      </c>
      <c r="U14" s="5">
        <v>0</v>
      </c>
      <c r="V14" s="5">
        <v>0</v>
      </c>
      <c r="W14" s="2">
        <f t="shared" si="6"/>
        <v>0</v>
      </c>
    </row>
    <row r="15" spans="1:23" x14ac:dyDescent="0.25">
      <c r="A15" s="1" t="s">
        <v>15</v>
      </c>
      <c r="B15" s="2">
        <v>19824</v>
      </c>
      <c r="C15" s="5">
        <v>0.73684995051216928</v>
      </c>
      <c r="D15" s="5">
        <v>4.0215750081353724E-2</v>
      </c>
      <c r="E15" s="2">
        <f t="shared" si="0"/>
        <v>14607.313418953245</v>
      </c>
      <c r="F15" s="5">
        <v>0.20960779403522578</v>
      </c>
      <c r="G15" s="5">
        <v>1.1439960950211521E-2</v>
      </c>
      <c r="H15" s="2">
        <f t="shared" si="1"/>
        <v>4155.2649089543156</v>
      </c>
      <c r="I15" s="5">
        <v>4.8557698040758893E-2</v>
      </c>
      <c r="J15" s="5">
        <v>2.6501789781972012E-3</v>
      </c>
      <c r="K15" s="2">
        <f t="shared" si="2"/>
        <v>962.60780596000427</v>
      </c>
      <c r="L15" s="5">
        <v>0</v>
      </c>
      <c r="M15" s="5">
        <v>0</v>
      </c>
      <c r="N15" s="2">
        <f t="shared" si="3"/>
        <v>0</v>
      </c>
      <c r="O15" s="5">
        <v>0</v>
      </c>
      <c r="P15" s="5">
        <v>0</v>
      </c>
      <c r="Q15" s="2">
        <f t="shared" si="4"/>
        <v>0</v>
      </c>
      <c r="R15" s="5">
        <v>4.9845574118460752E-3</v>
      </c>
      <c r="S15" s="5">
        <v>2.7204685974617634E-4</v>
      </c>
      <c r="T15" s="2">
        <f t="shared" si="5"/>
        <v>98.813866132436601</v>
      </c>
      <c r="U15" s="5">
        <v>0</v>
      </c>
      <c r="V15" s="5">
        <v>0</v>
      </c>
      <c r="W15" s="2">
        <f t="shared" si="6"/>
        <v>0</v>
      </c>
    </row>
    <row r="16" spans="1:23" x14ac:dyDescent="0.25">
      <c r="A16" s="1" t="s">
        <v>16</v>
      </c>
      <c r="B16" s="2">
        <v>20117</v>
      </c>
      <c r="C16" s="5">
        <v>0.34912078710487754</v>
      </c>
      <c r="D16" s="5">
        <v>2.6050113895216401E-2</v>
      </c>
      <c r="E16" s="2">
        <f t="shared" si="0"/>
        <v>7023.2628741888211</v>
      </c>
      <c r="F16" s="5">
        <v>0.64009402693461726</v>
      </c>
      <c r="G16" s="5">
        <v>4.7761470875366092E-2</v>
      </c>
      <c r="H16" s="2">
        <f t="shared" si="1"/>
        <v>12876.771539843696</v>
      </c>
      <c r="I16" s="5">
        <v>0</v>
      </c>
      <c r="J16" s="5">
        <v>0</v>
      </c>
      <c r="K16" s="2">
        <f t="shared" si="2"/>
        <v>0</v>
      </c>
      <c r="L16" s="5">
        <v>0</v>
      </c>
      <c r="M16" s="5">
        <v>0</v>
      </c>
      <c r="N16" s="2">
        <f t="shared" si="3"/>
        <v>0</v>
      </c>
      <c r="O16" s="5">
        <v>1.0785185960505199E-2</v>
      </c>
      <c r="P16" s="5">
        <v>8.0475105759843799E-4</v>
      </c>
      <c r="Q16" s="2">
        <f t="shared" si="4"/>
        <v>216.96558596748309</v>
      </c>
      <c r="R16" s="5">
        <v>0</v>
      </c>
      <c r="S16" s="5">
        <v>0</v>
      </c>
      <c r="T16" s="2">
        <f t="shared" si="5"/>
        <v>0</v>
      </c>
      <c r="U16" s="5">
        <v>0</v>
      </c>
      <c r="V16" s="5">
        <v>0</v>
      </c>
      <c r="W16" s="2">
        <f t="shared" si="6"/>
        <v>0</v>
      </c>
    </row>
    <row r="17" spans="1:23" x14ac:dyDescent="0.25">
      <c r="A17" s="1" t="s">
        <v>17</v>
      </c>
      <c r="B17" s="2">
        <v>10448</v>
      </c>
      <c r="C17" s="72">
        <v>0.79378776713338239</v>
      </c>
      <c r="D17" s="73">
        <v>3.5052717214448421E-2</v>
      </c>
      <c r="E17" s="2">
        <f t="shared" si="0"/>
        <v>8293.4945910095794</v>
      </c>
      <c r="F17" s="5">
        <v>0.11512159174649962</v>
      </c>
      <c r="G17" s="5">
        <v>5.0836316303286685E-3</v>
      </c>
      <c r="H17" s="2">
        <f t="shared" si="1"/>
        <v>1202.7903905674279</v>
      </c>
      <c r="I17" s="5">
        <v>9.1090641120117902E-2</v>
      </c>
      <c r="J17" s="5">
        <v>4.0224536283761797E-3</v>
      </c>
      <c r="K17" s="2">
        <f t="shared" si="2"/>
        <v>951.71501842299188</v>
      </c>
      <c r="L17" s="5">
        <v>0</v>
      </c>
      <c r="M17" s="5">
        <v>0</v>
      </c>
      <c r="N17" s="2">
        <f t="shared" si="3"/>
        <v>0</v>
      </c>
      <c r="O17" s="5">
        <v>0</v>
      </c>
      <c r="P17" s="5">
        <v>0</v>
      </c>
      <c r="Q17" s="2">
        <f t="shared" si="4"/>
        <v>0</v>
      </c>
      <c r="R17" s="5">
        <v>0</v>
      </c>
      <c r="S17" s="5">
        <v>0</v>
      </c>
      <c r="T17" s="2">
        <f t="shared" si="5"/>
        <v>0</v>
      </c>
      <c r="U17" s="5">
        <v>0</v>
      </c>
      <c r="V17" s="5">
        <v>0</v>
      </c>
      <c r="W17" s="2">
        <f t="shared" si="6"/>
        <v>0</v>
      </c>
    </row>
    <row r="18" spans="1:23" x14ac:dyDescent="0.25">
      <c r="B18" s="3">
        <f>SUM(B5:B17)</f>
        <v>256281.80952380953</v>
      </c>
      <c r="D18" s="7">
        <f>SUM(D5:D17)</f>
        <v>0.55224373576309804</v>
      </c>
      <c r="G18" s="7">
        <f>SUM(G5:G17)</f>
        <v>0.19387341360234298</v>
      </c>
      <c r="J18" s="7">
        <f>SUM(J5:J17)</f>
        <v>0.25021314676212164</v>
      </c>
      <c r="M18" s="7">
        <f>SUM(M5:M17)</f>
        <v>1.979498861047836E-3</v>
      </c>
      <c r="P18" s="7">
        <f>SUM(P5:P17)</f>
        <v>1.3999349170191995E-3</v>
      </c>
      <c r="S18" s="7">
        <f>SUM(S5:S17)</f>
        <v>2.7204685974617634E-4</v>
      </c>
      <c r="V18" s="7">
        <f>SUM(V5:V17)</f>
        <v>1.8223234624145787E-5</v>
      </c>
    </row>
    <row r="19" spans="1:23" x14ac:dyDescent="0.25">
      <c r="B19" s="74"/>
      <c r="D19" s="75"/>
      <c r="G19" s="75"/>
      <c r="J19" s="75"/>
      <c r="M19" s="75"/>
      <c r="P19" s="75"/>
      <c r="S19" s="75"/>
      <c r="V19" s="75"/>
    </row>
    <row r="20" spans="1:23" x14ac:dyDescent="0.25">
      <c r="B20" s="74"/>
      <c r="D20" s="75"/>
      <c r="G20" s="75"/>
      <c r="J20" s="75"/>
      <c r="M20" s="75"/>
      <c r="P20" s="75"/>
      <c r="S20" s="75"/>
      <c r="V20" s="75"/>
    </row>
    <row r="21" spans="1:23" ht="19.5" customHeight="1" x14ac:dyDescent="0.25">
      <c r="A21" s="125"/>
      <c r="B21" s="122" t="s">
        <v>80</v>
      </c>
      <c r="C21" s="123"/>
      <c r="D21" s="123"/>
      <c r="E21" s="123"/>
      <c r="F21" s="123"/>
      <c r="G21" s="123"/>
      <c r="H21" s="124"/>
    </row>
    <row r="22" spans="1:23" ht="27.75" customHeight="1" x14ac:dyDescent="0.25">
      <c r="A22" s="126"/>
      <c r="B22" s="1" t="s">
        <v>30</v>
      </c>
      <c r="C22" s="1" t="s">
        <v>31</v>
      </c>
      <c r="D22" s="1" t="s">
        <v>32</v>
      </c>
      <c r="E22" s="1" t="s">
        <v>33</v>
      </c>
      <c r="F22" s="1" t="s">
        <v>34</v>
      </c>
      <c r="G22" s="1" t="s">
        <v>35</v>
      </c>
      <c r="H22" s="1" t="s">
        <v>36</v>
      </c>
    </row>
    <row r="23" spans="1:23" x14ac:dyDescent="0.25">
      <c r="A23" s="1" t="s">
        <v>63</v>
      </c>
      <c r="B23" s="5">
        <f>D18</f>
        <v>0.55224373576309804</v>
      </c>
      <c r="C23" s="5">
        <f>G18</f>
        <v>0.19387341360234298</v>
      </c>
      <c r="D23" s="5">
        <f>J18</f>
        <v>0.25021314676212164</v>
      </c>
      <c r="E23" s="5">
        <f>M18</f>
        <v>1.979498861047836E-3</v>
      </c>
      <c r="F23" s="5">
        <f>P18</f>
        <v>1.3999349170191995E-3</v>
      </c>
      <c r="G23" s="5">
        <f>S18</f>
        <v>2.7204685974617634E-4</v>
      </c>
      <c r="H23" s="5">
        <f>V18</f>
        <v>1.8223234624145787E-5</v>
      </c>
    </row>
    <row r="24" spans="1:23" ht="25.5" x14ac:dyDescent="0.25">
      <c r="A24" s="1" t="s">
        <v>40</v>
      </c>
      <c r="B24" s="2">
        <f>$B$18*B23</f>
        <v>141530.02389955529</v>
      </c>
      <c r="C24" s="2">
        <f t="shared" ref="C24:H24" si="7">$B$18*C23</f>
        <v>49686.229256566403</v>
      </c>
      <c r="D24" s="2">
        <f t="shared" si="7"/>
        <v>64125.078018843058</v>
      </c>
      <c r="E24" s="2">
        <f t="shared" si="7"/>
        <v>507.30955005965939</v>
      </c>
      <c r="F24" s="2">
        <f t="shared" si="7"/>
        <v>358.77785374924457</v>
      </c>
      <c r="G24" s="2">
        <f t="shared" si="7"/>
        <v>69.720661491020095</v>
      </c>
      <c r="H24" s="2">
        <f t="shared" si="7"/>
        <v>4.6702835448530209</v>
      </c>
    </row>
    <row r="34" spans="1:17" ht="15.75" customHeight="1" x14ac:dyDescent="0.25">
      <c r="A34" s="111" t="s">
        <v>38</v>
      </c>
      <c r="B34" s="111" t="s">
        <v>19</v>
      </c>
      <c r="C34" s="114" t="s">
        <v>41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</row>
    <row r="35" spans="1:17" ht="15" customHeight="1" x14ac:dyDescent="0.25">
      <c r="A35" s="112"/>
      <c r="B35" s="112"/>
      <c r="C35" s="117" t="s">
        <v>42</v>
      </c>
      <c r="D35" s="118"/>
      <c r="E35" s="119"/>
      <c r="F35" s="117" t="s">
        <v>43</v>
      </c>
      <c r="G35" s="118"/>
      <c r="H35" s="119"/>
      <c r="I35" s="117" t="s">
        <v>32</v>
      </c>
      <c r="J35" s="118"/>
      <c r="K35" s="119"/>
      <c r="L35" s="117" t="s">
        <v>44</v>
      </c>
      <c r="M35" s="118"/>
      <c r="N35" s="119"/>
      <c r="O35" s="117" t="s">
        <v>24</v>
      </c>
      <c r="P35" s="118"/>
      <c r="Q35" s="119"/>
    </row>
    <row r="36" spans="1:17" ht="25.5" x14ac:dyDescent="0.25">
      <c r="A36" s="113"/>
      <c r="B36" s="113"/>
      <c r="C36" s="1" t="s">
        <v>3</v>
      </c>
      <c r="D36" s="1" t="s">
        <v>18</v>
      </c>
      <c r="E36" s="1" t="s">
        <v>45</v>
      </c>
      <c r="F36" s="1" t="s">
        <v>3</v>
      </c>
      <c r="G36" s="1" t="s">
        <v>18</v>
      </c>
      <c r="H36" s="1" t="s">
        <v>45</v>
      </c>
      <c r="I36" s="1" t="s">
        <v>3</v>
      </c>
      <c r="J36" s="1" t="s">
        <v>18</v>
      </c>
      <c r="K36" s="1" t="s">
        <v>45</v>
      </c>
      <c r="L36" s="1" t="s">
        <v>3</v>
      </c>
      <c r="M36" s="1" t="s">
        <v>18</v>
      </c>
      <c r="N36" s="1" t="s">
        <v>45</v>
      </c>
      <c r="O36" s="1" t="s">
        <v>3</v>
      </c>
      <c r="P36" s="1" t="s">
        <v>18</v>
      </c>
      <c r="Q36" s="1" t="s">
        <v>45</v>
      </c>
    </row>
    <row r="37" spans="1:17" x14ac:dyDescent="0.25">
      <c r="A37" s="1" t="s">
        <v>5</v>
      </c>
      <c r="B37" s="2">
        <v>6111</v>
      </c>
      <c r="C37" s="5">
        <v>0.30537827646322452</v>
      </c>
      <c r="D37" s="71">
        <v>1.2940041296965537E-2</v>
      </c>
      <c r="E37" s="2">
        <f>B37*C37</f>
        <v>1866.166647466765</v>
      </c>
      <c r="F37" s="5">
        <v>0.3158230229861223</v>
      </c>
      <c r="G37" s="71">
        <v>1.3382625009559484E-2</v>
      </c>
      <c r="H37" s="2">
        <f>B37*F37</f>
        <v>1929.9944934681935</v>
      </c>
      <c r="I37" s="5">
        <v>0.37166401708023256</v>
      </c>
      <c r="J37" s="71">
        <v>1.5748820725934917E-2</v>
      </c>
      <c r="K37" s="2">
        <f>I37*B37</f>
        <v>2271.2388083773012</v>
      </c>
      <c r="L37" s="5">
        <v>7.1346834704206323E-3</v>
      </c>
      <c r="M37" s="71">
        <v>3.0232372720571845E-4</v>
      </c>
      <c r="N37" s="2">
        <f>L37*B37</f>
        <v>43.600050687740485</v>
      </c>
      <c r="O37" s="5">
        <v>0</v>
      </c>
      <c r="P37" s="71">
        <v>0</v>
      </c>
      <c r="Q37" s="2">
        <f>O37*B37</f>
        <v>0</v>
      </c>
    </row>
    <row r="38" spans="1:17" x14ac:dyDescent="0.25">
      <c r="A38" s="1" t="s">
        <v>321</v>
      </c>
      <c r="B38" s="2">
        <v>9955</v>
      </c>
      <c r="C38" s="5">
        <v>0.10059248989628157</v>
      </c>
      <c r="D38" s="5">
        <v>7.5086279416765791E-3</v>
      </c>
      <c r="E38" s="2">
        <f t="shared" ref="E38:E49" si="8">B38*C38</f>
        <v>1001.398236917483</v>
      </c>
      <c r="F38" s="5">
        <v>0.69402409197326609</v>
      </c>
      <c r="G38" s="5">
        <v>5.1804748988321971E-2</v>
      </c>
      <c r="H38" s="2">
        <f t="shared" ref="H38:H49" si="9">B38*F38</f>
        <v>6909.0098355938635</v>
      </c>
      <c r="I38" s="5">
        <v>3.5671466750373845E-2</v>
      </c>
      <c r="J38" s="5">
        <v>2.6626617179732921E-3</v>
      </c>
      <c r="K38" s="2">
        <f t="shared" ref="K38:K49" si="10">I38*B38</f>
        <v>355.10945149997161</v>
      </c>
      <c r="L38" s="5">
        <v>0.15898696871008103</v>
      </c>
      <c r="M38" s="5">
        <v>1.1867426652326088E-2</v>
      </c>
      <c r="N38" s="2">
        <f t="shared" ref="N38:N49" si="11">L38*B38</f>
        <v>1582.7152735088566</v>
      </c>
      <c r="O38" s="5">
        <v>1.0724982669997517E-2</v>
      </c>
      <c r="P38" s="5">
        <v>8.0055583307434594E-4</v>
      </c>
      <c r="Q38" s="2">
        <f t="shared" ref="Q38:Q49" si="12">O38*B38</f>
        <v>106.76720247982529</v>
      </c>
    </row>
    <row r="39" spans="1:17" x14ac:dyDescent="0.25">
      <c r="A39" s="1" t="s">
        <v>7</v>
      </c>
      <c r="B39" s="2">
        <v>23281.428571428569</v>
      </c>
      <c r="C39" s="5">
        <v>0.18488115411497905</v>
      </c>
      <c r="D39" s="5">
        <v>2.3930436254114645E-2</v>
      </c>
      <c r="E39" s="2">
        <f t="shared" si="8"/>
        <v>4304.297383731162</v>
      </c>
      <c r="F39" s="5">
        <v>0.33813125091139484</v>
      </c>
      <c r="G39" s="5">
        <v>4.3766647737534844E-2</v>
      </c>
      <c r="H39" s="2">
        <f t="shared" si="9"/>
        <v>7872.1785658614299</v>
      </c>
      <c r="I39" s="5">
        <v>0.4687561283445047</v>
      </c>
      <c r="J39" s="5">
        <v>6.0674321846224941E-2</v>
      </c>
      <c r="K39" s="2">
        <f t="shared" si="10"/>
        <v>10913.312319471988</v>
      </c>
      <c r="L39" s="5">
        <v>8.2314666291213902E-3</v>
      </c>
      <c r="M39" s="5">
        <v>1.065455202229841E-3</v>
      </c>
      <c r="N39" s="2">
        <f t="shared" si="11"/>
        <v>191.64030236398753</v>
      </c>
      <c r="O39" s="5">
        <v>0</v>
      </c>
      <c r="P39" s="5">
        <v>0</v>
      </c>
      <c r="Q39" s="2">
        <f t="shared" si="12"/>
        <v>0</v>
      </c>
    </row>
    <row r="40" spans="1:17" x14ac:dyDescent="0.25">
      <c r="A40" s="1" t="s">
        <v>8</v>
      </c>
      <c r="B40" s="2">
        <v>41553</v>
      </c>
      <c r="C40" s="5">
        <v>0.30804373442540617</v>
      </c>
      <c r="D40" s="5">
        <v>2.0757826979057006E-2</v>
      </c>
      <c r="E40" s="2">
        <f t="shared" si="8"/>
        <v>12800.141296578902</v>
      </c>
      <c r="F40" s="5">
        <v>0.43731044874147623</v>
      </c>
      <c r="G40" s="5">
        <v>2.9468590387146845E-2</v>
      </c>
      <c r="H40" s="2">
        <f t="shared" si="9"/>
        <v>18171.561076554561</v>
      </c>
      <c r="I40" s="5">
        <v>5.4329978557768464E-2</v>
      </c>
      <c r="J40" s="5">
        <v>3.6610785049131672E-3</v>
      </c>
      <c r="K40" s="2">
        <f t="shared" si="10"/>
        <v>2257.5735990109529</v>
      </c>
      <c r="L40" s="5">
        <v>0.20031583827534916</v>
      </c>
      <c r="M40" s="5">
        <v>1.3498477804914956E-2</v>
      </c>
      <c r="N40" s="2">
        <f t="shared" si="11"/>
        <v>8323.7240278555837</v>
      </c>
      <c r="O40" s="5">
        <v>0</v>
      </c>
      <c r="P40" s="5">
        <v>0</v>
      </c>
      <c r="Q40" s="2">
        <f t="shared" si="12"/>
        <v>0</v>
      </c>
    </row>
    <row r="41" spans="1:17" x14ac:dyDescent="0.25">
      <c r="A41" s="1" t="s">
        <v>9</v>
      </c>
      <c r="B41" s="2">
        <v>17420</v>
      </c>
      <c r="C41" s="5">
        <v>0.29018642488681456</v>
      </c>
      <c r="D41" s="5">
        <v>3.1725767321375976E-2</v>
      </c>
      <c r="E41" s="2">
        <f t="shared" si="8"/>
        <v>5055.0475215283095</v>
      </c>
      <c r="F41" s="5">
        <v>0.57655683979604289</v>
      </c>
      <c r="G41" s="5">
        <v>6.3034334407792075E-2</v>
      </c>
      <c r="H41" s="2">
        <f t="shared" si="9"/>
        <v>10043.620149247066</v>
      </c>
      <c r="I41" s="5">
        <v>5.4361770842945294E-2</v>
      </c>
      <c r="J41" s="5">
        <v>5.9433134875759262E-3</v>
      </c>
      <c r="K41" s="2">
        <f t="shared" si="10"/>
        <v>946.98204808410696</v>
      </c>
      <c r="L41" s="5">
        <v>7.8894964474197277E-2</v>
      </c>
      <c r="M41" s="5">
        <v>8.625500957575423E-3</v>
      </c>
      <c r="N41" s="2">
        <f t="shared" si="11"/>
        <v>1374.3502811405165</v>
      </c>
      <c r="O41" s="5">
        <v>0</v>
      </c>
      <c r="P41" s="5">
        <v>0</v>
      </c>
      <c r="Q41" s="2">
        <f t="shared" si="12"/>
        <v>0</v>
      </c>
    </row>
    <row r="42" spans="1:17" x14ac:dyDescent="0.25">
      <c r="A42" s="1" t="s">
        <v>10</v>
      </c>
      <c r="B42" s="2">
        <v>29200</v>
      </c>
      <c r="C42" s="5">
        <v>0.30507417969676809</v>
      </c>
      <c r="D42" s="5">
        <v>2.1340345247838743E-2</v>
      </c>
      <c r="E42" s="2">
        <f t="shared" si="8"/>
        <v>8908.1660471456289</v>
      </c>
      <c r="F42" s="5">
        <v>0.57079055226539999</v>
      </c>
      <c r="G42" s="5">
        <v>3.9927559459982789E-2</v>
      </c>
      <c r="H42" s="2">
        <f t="shared" si="9"/>
        <v>16667.084126149679</v>
      </c>
      <c r="I42" s="5">
        <v>9.8720173434875859E-3</v>
      </c>
      <c r="J42" s="5">
        <v>6.9056076332673255E-4</v>
      </c>
      <c r="K42" s="2">
        <f t="shared" si="10"/>
        <v>288.26290642983753</v>
      </c>
      <c r="L42" s="5">
        <v>0.1142632506943443</v>
      </c>
      <c r="M42" s="5">
        <v>7.9928665919264275E-3</v>
      </c>
      <c r="N42" s="2">
        <f t="shared" si="11"/>
        <v>3336.4869202748537</v>
      </c>
      <c r="O42" s="5">
        <v>0</v>
      </c>
      <c r="P42" s="5">
        <v>0</v>
      </c>
      <c r="Q42" s="2">
        <f t="shared" si="12"/>
        <v>0</v>
      </c>
    </row>
    <row r="43" spans="1:17" x14ac:dyDescent="0.25">
      <c r="A43" s="1" t="s">
        <v>11</v>
      </c>
      <c r="B43" s="2">
        <v>24787.38095238095</v>
      </c>
      <c r="C43" s="5">
        <v>1.212963329245619E-2</v>
      </c>
      <c r="D43" s="5">
        <v>7.9827782867128883E-4</v>
      </c>
      <c r="E43" s="2">
        <f t="shared" si="8"/>
        <v>300.66184123279442</v>
      </c>
      <c r="F43" s="5">
        <v>0.19208137188971083</v>
      </c>
      <c r="G43" s="5">
        <v>1.2641297290964621E-2</v>
      </c>
      <c r="H43" s="2">
        <f t="shared" si="9"/>
        <v>4761.1941388862197</v>
      </c>
      <c r="I43" s="5">
        <v>0.78276434985561139</v>
      </c>
      <c r="J43" s="5">
        <v>5.1515442429133723E-2</v>
      </c>
      <c r="K43" s="2">
        <f t="shared" si="10"/>
        <v>19402.67813581384</v>
      </c>
      <c r="L43" s="5">
        <v>1.3024644962221608E-2</v>
      </c>
      <c r="M43" s="5">
        <v>8.571805139503362E-4</v>
      </c>
      <c r="N43" s="2">
        <f t="shared" si="11"/>
        <v>322.84683644809638</v>
      </c>
      <c r="O43" s="5">
        <v>0</v>
      </c>
      <c r="P43" s="5">
        <v>0</v>
      </c>
      <c r="Q43" s="2">
        <f t="shared" si="12"/>
        <v>0</v>
      </c>
    </row>
    <row r="44" spans="1:17" x14ac:dyDescent="0.25">
      <c r="A44" s="1" t="s">
        <v>12</v>
      </c>
      <c r="B44" s="2">
        <v>13800</v>
      </c>
      <c r="C44" s="5">
        <v>0.26177047417866006</v>
      </c>
      <c r="D44" s="5">
        <v>2.0284652921622005E-2</v>
      </c>
      <c r="E44" s="2">
        <f t="shared" si="8"/>
        <v>3612.432543665509</v>
      </c>
      <c r="F44" s="5">
        <v>0.51539789263261337</v>
      </c>
      <c r="G44" s="5">
        <v>3.9938298623597192E-2</v>
      </c>
      <c r="H44" s="2">
        <f t="shared" si="9"/>
        <v>7112.4909183300642</v>
      </c>
      <c r="I44" s="5">
        <v>2.4996115355056546E-2</v>
      </c>
      <c r="J44" s="5">
        <v>1.9369546009993931E-3</v>
      </c>
      <c r="K44" s="2">
        <f t="shared" si="10"/>
        <v>344.94639189978034</v>
      </c>
      <c r="L44" s="5">
        <v>0.19783551783366998</v>
      </c>
      <c r="M44" s="5">
        <v>1.5330318774173289E-2</v>
      </c>
      <c r="N44" s="2">
        <f t="shared" si="11"/>
        <v>2730.130146104646</v>
      </c>
      <c r="O44" s="5">
        <v>0</v>
      </c>
      <c r="P44" s="5">
        <v>0</v>
      </c>
      <c r="Q44" s="2">
        <f t="shared" si="12"/>
        <v>0</v>
      </c>
    </row>
    <row r="45" spans="1:17" x14ac:dyDescent="0.25">
      <c r="A45" s="1" t="s">
        <v>13</v>
      </c>
      <c r="B45" s="2">
        <v>21555</v>
      </c>
      <c r="C45" s="5">
        <v>0.22399122683688102</v>
      </c>
      <c r="D45" s="5">
        <v>1.2961519624194361E-2</v>
      </c>
      <c r="E45" s="2">
        <f t="shared" si="8"/>
        <v>4828.1308944689708</v>
      </c>
      <c r="F45" s="5">
        <v>0.69834378427016841</v>
      </c>
      <c r="G45" s="5">
        <v>4.0410496393430889E-2</v>
      </c>
      <c r="H45" s="2">
        <f t="shared" si="9"/>
        <v>15052.80026994348</v>
      </c>
      <c r="I45" s="5">
        <v>3.0666704158816747E-2</v>
      </c>
      <c r="J45" s="5">
        <v>1.7745654299814667E-3</v>
      </c>
      <c r="K45" s="2">
        <f t="shared" si="10"/>
        <v>661.02080814329497</v>
      </c>
      <c r="L45" s="5">
        <v>4.699828473413379E-2</v>
      </c>
      <c r="M45" s="5">
        <v>2.7196118280497189E-3</v>
      </c>
      <c r="N45" s="2">
        <f t="shared" si="11"/>
        <v>1013.0480274442539</v>
      </c>
      <c r="O45" s="5">
        <v>0</v>
      </c>
      <c r="P45" s="5">
        <v>0</v>
      </c>
      <c r="Q45" s="2">
        <f t="shared" si="12"/>
        <v>0</v>
      </c>
    </row>
    <row r="46" spans="1:17" x14ac:dyDescent="0.25">
      <c r="A46" s="1" t="s">
        <v>14</v>
      </c>
      <c r="B46" s="2">
        <v>18230</v>
      </c>
      <c r="C46" s="5">
        <v>0.18970684199509968</v>
      </c>
      <c r="D46" s="5">
        <v>2.5070740172444931E-2</v>
      </c>
      <c r="E46" s="2">
        <f t="shared" si="8"/>
        <v>3458.3557295706673</v>
      </c>
      <c r="F46" s="5">
        <v>0.29551213386030362</v>
      </c>
      <c r="G46" s="5">
        <v>3.9053456627609735E-2</v>
      </c>
      <c r="H46" s="2">
        <f t="shared" si="9"/>
        <v>5387.1862002733351</v>
      </c>
      <c r="I46" s="5">
        <v>0.50066363781873702</v>
      </c>
      <c r="J46" s="5">
        <v>6.6165288745193826E-2</v>
      </c>
      <c r="K46" s="2">
        <f t="shared" si="10"/>
        <v>9127.0981174355766</v>
      </c>
      <c r="L46" s="5">
        <v>1.4117386325859713E-2</v>
      </c>
      <c r="M46" s="5">
        <v>1.86568560610375E-3</v>
      </c>
      <c r="N46" s="2">
        <f t="shared" si="11"/>
        <v>257.3599527204226</v>
      </c>
      <c r="O46" s="5">
        <v>0</v>
      </c>
      <c r="P46" s="5">
        <v>0</v>
      </c>
      <c r="Q46" s="2">
        <f t="shared" si="12"/>
        <v>0</v>
      </c>
    </row>
    <row r="47" spans="1:17" x14ac:dyDescent="0.25">
      <c r="A47" s="1" t="s">
        <v>15</v>
      </c>
      <c r="B47" s="2">
        <v>19824</v>
      </c>
      <c r="C47" s="5">
        <v>0.18247892295400614</v>
      </c>
      <c r="D47" s="5">
        <v>9.959760679365999E-3</v>
      </c>
      <c r="E47" s="2">
        <f t="shared" si="8"/>
        <v>3617.4621686402179</v>
      </c>
      <c r="F47" s="5">
        <v>0.58305011984402388</v>
      </c>
      <c r="G47" s="5">
        <v>3.1823070652306565E-2</v>
      </c>
      <c r="H47" s="2">
        <f t="shared" si="9"/>
        <v>11558.38557578793</v>
      </c>
      <c r="I47" s="5">
        <v>2.3283130015859955E-2</v>
      </c>
      <c r="J47" s="5">
        <v>1.270801027705415E-3</v>
      </c>
      <c r="K47" s="2">
        <f t="shared" si="10"/>
        <v>461.56476943440776</v>
      </c>
      <c r="L47" s="5">
        <v>0.21118782718611001</v>
      </c>
      <c r="M47" s="5">
        <v>1.1526702279468835E-2</v>
      </c>
      <c r="N47" s="2">
        <f t="shared" si="11"/>
        <v>4186.587486137445</v>
      </c>
      <c r="O47" s="5">
        <v>0</v>
      </c>
      <c r="P47" s="5">
        <v>0</v>
      </c>
      <c r="Q47" s="2">
        <f t="shared" si="12"/>
        <v>0</v>
      </c>
    </row>
    <row r="48" spans="1:17" x14ac:dyDescent="0.25">
      <c r="A48" s="1" t="s">
        <v>16</v>
      </c>
      <c r="B48" s="2">
        <v>20117</v>
      </c>
      <c r="C48" s="5">
        <v>0.21158676993929246</v>
      </c>
      <c r="D48" s="5">
        <v>1.5788523088388198E-2</v>
      </c>
      <c r="E48" s="2">
        <f t="shared" si="8"/>
        <v>4256.4910508687462</v>
      </c>
      <c r="F48" s="5">
        <v>0.55272660665689766</v>
      </c>
      <c r="G48" s="5">
        <v>4.1244246004949775E-2</v>
      </c>
      <c r="H48" s="2">
        <f t="shared" si="9"/>
        <v>11119.201146116809</v>
      </c>
      <c r="I48" s="5">
        <v>2.3201451399064966E-3</v>
      </c>
      <c r="J48" s="5">
        <v>1.7312833463233824E-4</v>
      </c>
      <c r="K48" s="2">
        <f t="shared" si="10"/>
        <v>46.674359779498992</v>
      </c>
      <c r="L48" s="5">
        <v>0.23336647826390344</v>
      </c>
      <c r="M48" s="5">
        <v>1.7413716515369208E-2</v>
      </c>
      <c r="N48" s="2">
        <f t="shared" si="11"/>
        <v>4694.6334432349458</v>
      </c>
      <c r="O48" s="5">
        <v>0</v>
      </c>
      <c r="P48" s="5">
        <v>0</v>
      </c>
      <c r="Q48" s="2">
        <f t="shared" si="12"/>
        <v>0</v>
      </c>
    </row>
    <row r="49" spans="1:17" x14ac:dyDescent="0.25">
      <c r="A49" s="1" t="s">
        <v>17</v>
      </c>
      <c r="B49" s="2">
        <v>10448</v>
      </c>
      <c r="C49" s="72">
        <v>0.44806233400343365</v>
      </c>
      <c r="D49" s="73">
        <v>1.9873961270670856E-2</v>
      </c>
      <c r="E49" s="2">
        <f t="shared" si="8"/>
        <v>4681.3552656678748</v>
      </c>
      <c r="F49" s="72">
        <v>0.40572862404437338</v>
      </c>
      <c r="G49" s="73">
        <v>1.7996234784150945E-2</v>
      </c>
      <c r="H49" s="2">
        <f t="shared" si="9"/>
        <v>4239.0526640156131</v>
      </c>
      <c r="I49" s="72">
        <v>0</v>
      </c>
      <c r="J49" s="73">
        <v>0</v>
      </c>
      <c r="K49" s="2">
        <f t="shared" si="10"/>
        <v>0</v>
      </c>
      <c r="L49" s="72">
        <v>0.146209041952193</v>
      </c>
      <c r="M49" s="73">
        <v>6.4851531063030753E-3</v>
      </c>
      <c r="N49" s="2">
        <f t="shared" si="11"/>
        <v>1527.5920703165125</v>
      </c>
      <c r="O49" s="72">
        <v>0</v>
      </c>
      <c r="P49" s="73">
        <v>0</v>
      </c>
      <c r="Q49" s="2">
        <f t="shared" si="12"/>
        <v>0</v>
      </c>
    </row>
    <row r="50" spans="1:17" x14ac:dyDescent="0.25">
      <c r="B50" s="3">
        <f>SUM(B37:B49)</f>
        <v>256281.80952380953</v>
      </c>
      <c r="D50" s="7">
        <f>SUM(D37:D49)</f>
        <v>0.22294048062638611</v>
      </c>
      <c r="G50" s="7">
        <f>SUM(G37:G49)</f>
        <v>0.46449160636734771</v>
      </c>
      <c r="J50" s="7">
        <f>SUM(J37:J49)</f>
        <v>0.21221693761359514</v>
      </c>
      <c r="M50" s="7">
        <f>SUM(M37:M49)</f>
        <v>9.9550419559596648E-2</v>
      </c>
      <c r="P50" s="7">
        <f>SUM(P37:P49)</f>
        <v>8.0055583307434594E-4</v>
      </c>
    </row>
    <row r="54" spans="1:17" ht="12.75" customHeight="1" x14ac:dyDescent="0.25">
      <c r="A54" s="2"/>
      <c r="B54" s="1" t="s">
        <v>42</v>
      </c>
      <c r="C54" s="1" t="s">
        <v>43</v>
      </c>
      <c r="D54" s="1" t="s">
        <v>32</v>
      </c>
      <c r="E54" s="1" t="s">
        <v>46</v>
      </c>
      <c r="F54" s="1" t="s">
        <v>24</v>
      </c>
    </row>
    <row r="55" spans="1:17" ht="19.5" customHeight="1" x14ac:dyDescent="0.25">
      <c r="A55" s="121" t="s">
        <v>25</v>
      </c>
      <c r="B55" s="5">
        <f>D50</f>
        <v>0.22294048062638611</v>
      </c>
      <c r="C55" s="5">
        <f>G50</f>
        <v>0.46449160636734771</v>
      </c>
      <c r="D55" s="5">
        <f>J50</f>
        <v>0.21221693761359514</v>
      </c>
      <c r="E55" s="5">
        <f>M50</f>
        <v>9.9550419559596648E-2</v>
      </c>
      <c r="F55" s="5">
        <f>P50</f>
        <v>8.0055583307434594E-4</v>
      </c>
    </row>
    <row r="56" spans="1:17" x14ac:dyDescent="0.25">
      <c r="A56" s="113"/>
      <c r="B56" s="2">
        <f>$B$50*B55</f>
        <v>57135.58979103803</v>
      </c>
      <c r="C56" s="2">
        <f t="shared" ref="C56:F56" si="13">$B$50*C55</f>
        <v>119040.74938844492</v>
      </c>
      <c r="D56" s="2">
        <f t="shared" si="13"/>
        <v>54387.340783213556</v>
      </c>
      <c r="E56" s="2">
        <f t="shared" si="13"/>
        <v>25512.96166358787</v>
      </c>
      <c r="F56" s="2">
        <f t="shared" si="13"/>
        <v>205.16789752513418</v>
      </c>
    </row>
    <row r="66" ht="63.75" customHeight="1" x14ac:dyDescent="0.25"/>
  </sheetData>
  <mergeCells count="21">
    <mergeCell ref="C34:Q34"/>
    <mergeCell ref="A55:A56"/>
    <mergeCell ref="B34:B36"/>
    <mergeCell ref="C35:E35"/>
    <mergeCell ref="F35:H35"/>
    <mergeCell ref="I35:K35"/>
    <mergeCell ref="L35:N35"/>
    <mergeCell ref="O35:Q35"/>
    <mergeCell ref="A34:A36"/>
    <mergeCell ref="A21:A22"/>
    <mergeCell ref="B21:H21"/>
    <mergeCell ref="R3:T3"/>
    <mergeCell ref="U3:W3"/>
    <mergeCell ref="C2:W2"/>
    <mergeCell ref="A2:A4"/>
    <mergeCell ref="B2:B4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27"/>
  <sheetViews>
    <sheetView showGridLines="0" zoomScale="40" zoomScaleNormal="40" workbookViewId="0">
      <selection sqref="A1:XFD1048576"/>
    </sheetView>
  </sheetViews>
  <sheetFormatPr baseColWidth="10" defaultRowHeight="12.75" x14ac:dyDescent="0.25"/>
  <cols>
    <col min="1" max="1" width="15.85546875" style="55" bestFit="1" customWidth="1"/>
    <col min="2" max="2" width="13.7109375" style="55" customWidth="1"/>
    <col min="3" max="4" width="11.5703125" style="55" bestFit="1" customWidth="1"/>
    <col min="5" max="5" width="12.42578125" style="55" bestFit="1" customWidth="1"/>
    <col min="6" max="6" width="11.5703125" style="55" bestFit="1" customWidth="1"/>
    <col min="7" max="7" width="11.42578125" style="55"/>
    <col min="8" max="8" width="17.5703125" style="55" customWidth="1"/>
    <col min="9" max="9" width="11.42578125" style="55"/>
    <col min="10" max="10" width="16.28515625" style="55" customWidth="1"/>
    <col min="11" max="11" width="14.5703125" style="55" customWidth="1"/>
    <col min="12" max="13" width="11.42578125" style="55"/>
    <col min="14" max="14" width="12.42578125" style="55" bestFit="1" customWidth="1"/>
    <col min="15" max="16384" width="11.42578125" style="55"/>
  </cols>
  <sheetData>
    <row r="1" spans="1:29" ht="93.75" customHeight="1" x14ac:dyDescent="0.25"/>
    <row r="2" spans="1:29" ht="15.75" customHeight="1" x14ac:dyDescent="0.25">
      <c r="A2" s="111" t="s">
        <v>4</v>
      </c>
      <c r="B2" s="111" t="s">
        <v>19</v>
      </c>
      <c r="C2" s="114" t="s">
        <v>47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6"/>
    </row>
    <row r="3" spans="1:29" ht="15" customHeight="1" x14ac:dyDescent="0.25">
      <c r="A3" s="112"/>
      <c r="B3" s="112"/>
      <c r="C3" s="117" t="s">
        <v>48</v>
      </c>
      <c r="D3" s="118"/>
      <c r="E3" s="119"/>
      <c r="F3" s="117" t="s">
        <v>49</v>
      </c>
      <c r="G3" s="118"/>
      <c r="H3" s="119"/>
      <c r="I3" s="117" t="s">
        <v>50</v>
      </c>
      <c r="J3" s="118"/>
      <c r="K3" s="119"/>
      <c r="L3" s="117" t="s">
        <v>51</v>
      </c>
      <c r="M3" s="118"/>
      <c r="N3" s="119"/>
      <c r="O3" s="117" t="s">
        <v>52</v>
      </c>
      <c r="P3" s="118"/>
      <c r="Q3" s="119"/>
      <c r="R3" s="117" t="s">
        <v>53</v>
      </c>
      <c r="S3" s="118"/>
      <c r="T3" s="119"/>
      <c r="U3" s="117" t="s">
        <v>54</v>
      </c>
      <c r="V3" s="118"/>
      <c r="W3" s="119"/>
      <c r="X3" s="117" t="s">
        <v>55</v>
      </c>
      <c r="Y3" s="118"/>
      <c r="Z3" s="119"/>
      <c r="AA3" s="117" t="s">
        <v>56</v>
      </c>
      <c r="AB3" s="118"/>
      <c r="AC3" s="119"/>
    </row>
    <row r="4" spans="1:29" ht="25.5" x14ac:dyDescent="0.25">
      <c r="A4" s="113"/>
      <c r="B4" s="113"/>
      <c r="C4" s="1" t="s">
        <v>3</v>
      </c>
      <c r="D4" s="1" t="s">
        <v>18</v>
      </c>
      <c r="E4" s="1" t="s">
        <v>45</v>
      </c>
      <c r="F4" s="1" t="s">
        <v>3</v>
      </c>
      <c r="G4" s="1" t="s">
        <v>18</v>
      </c>
      <c r="H4" s="1" t="s">
        <v>45</v>
      </c>
      <c r="I4" s="1" t="s">
        <v>3</v>
      </c>
      <c r="J4" s="1" t="s">
        <v>18</v>
      </c>
      <c r="K4" s="1" t="s">
        <v>45</v>
      </c>
      <c r="L4" s="1" t="s">
        <v>3</v>
      </c>
      <c r="M4" s="1" t="s">
        <v>18</v>
      </c>
      <c r="N4" s="1" t="s">
        <v>45</v>
      </c>
      <c r="O4" s="1" t="s">
        <v>3</v>
      </c>
      <c r="P4" s="1" t="s">
        <v>18</v>
      </c>
      <c r="Q4" s="1" t="s">
        <v>45</v>
      </c>
      <c r="R4" s="1" t="s">
        <v>3</v>
      </c>
      <c r="S4" s="1" t="s">
        <v>18</v>
      </c>
      <c r="T4" s="1" t="s">
        <v>45</v>
      </c>
      <c r="U4" s="1" t="s">
        <v>3</v>
      </c>
      <c r="V4" s="1" t="s">
        <v>18</v>
      </c>
      <c r="W4" s="1" t="s">
        <v>45</v>
      </c>
      <c r="X4" s="1" t="s">
        <v>3</v>
      </c>
      <c r="Y4" s="1" t="s">
        <v>18</v>
      </c>
      <c r="Z4" s="1" t="s">
        <v>45</v>
      </c>
      <c r="AA4" s="1" t="s">
        <v>3</v>
      </c>
      <c r="AB4" s="1" t="s">
        <v>18</v>
      </c>
      <c r="AC4" s="1" t="s">
        <v>45</v>
      </c>
    </row>
    <row r="5" spans="1:29" x14ac:dyDescent="0.25">
      <c r="A5" s="1" t="s">
        <v>5</v>
      </c>
      <c r="B5" s="2">
        <v>6111</v>
      </c>
      <c r="C5" s="5">
        <v>0.15312305600995324</v>
      </c>
      <c r="D5" s="71">
        <v>6.4882089217591253E-3</v>
      </c>
      <c r="E5" s="2">
        <f>B5*C5</f>
        <v>935.73499527682429</v>
      </c>
      <c r="F5" s="5">
        <v>0.81892188711993796</v>
      </c>
      <c r="G5" s="71">
        <v>3.4699779593544852E-2</v>
      </c>
      <c r="H5" s="2">
        <f>B5*F5</f>
        <v>5004.4316521899409</v>
      </c>
      <c r="I5" s="5">
        <v>0</v>
      </c>
      <c r="J5" s="71">
        <v>0</v>
      </c>
      <c r="K5" s="2">
        <f>B5*I5</f>
        <v>0</v>
      </c>
      <c r="L5" s="5">
        <v>0</v>
      </c>
      <c r="M5" s="71">
        <v>0</v>
      </c>
      <c r="N5" s="2">
        <f>L5*B5</f>
        <v>0</v>
      </c>
      <c r="O5" s="5">
        <v>2.7955056870108824E-2</v>
      </c>
      <c r="P5" s="71">
        <v>1.1845260545292014E-3</v>
      </c>
      <c r="Q5" s="2">
        <f>O5*B5</f>
        <v>170.83335253323503</v>
      </c>
      <c r="R5" s="5">
        <v>0</v>
      </c>
      <c r="S5" s="71">
        <v>0</v>
      </c>
      <c r="T5" s="2">
        <f>R5*B5</f>
        <v>0</v>
      </c>
      <c r="U5" s="5">
        <v>0</v>
      </c>
      <c r="V5" s="71">
        <v>0</v>
      </c>
      <c r="W5" s="2">
        <f>U5*B5</f>
        <v>0</v>
      </c>
      <c r="X5" s="5">
        <v>0</v>
      </c>
      <c r="Y5" s="71">
        <v>0</v>
      </c>
      <c r="Z5" s="2">
        <f>X5*B5</f>
        <v>0</v>
      </c>
      <c r="AA5" s="5">
        <v>0</v>
      </c>
      <c r="AB5" s="71">
        <v>0</v>
      </c>
      <c r="AC5" s="2">
        <f>AA5*B5</f>
        <v>0</v>
      </c>
    </row>
    <row r="6" spans="1:29" x14ac:dyDescent="0.25">
      <c r="A6" s="1" t="s">
        <v>6</v>
      </c>
      <c r="B6" s="2">
        <v>9955</v>
      </c>
      <c r="C6" s="5">
        <v>1.5686377092134576E-2</v>
      </c>
      <c r="D6" s="5">
        <v>1.1708584462077106E-3</v>
      </c>
      <c r="E6" s="2">
        <f t="shared" ref="E6:E17" si="0">B6*C6</f>
        <v>156.15788395219971</v>
      </c>
      <c r="F6" s="5">
        <v>0.97066760837246202</v>
      </c>
      <c r="G6" s="5">
        <v>7.2452317131468394E-2</v>
      </c>
      <c r="H6" s="2">
        <f t="shared" ref="H6:H17" si="1">B6*F6</f>
        <v>9662.9960413478602</v>
      </c>
      <c r="I6" s="5">
        <v>0</v>
      </c>
      <c r="J6" s="5">
        <v>0</v>
      </c>
      <c r="K6" s="2">
        <f t="shared" ref="K6:K17" si="2">B6*I6</f>
        <v>0</v>
      </c>
      <c r="L6" s="5">
        <v>2.803318640979025E-3</v>
      </c>
      <c r="M6" s="5">
        <v>2.0924457501710891E-4</v>
      </c>
      <c r="N6" s="2">
        <f t="shared" ref="N6:N17" si="3">L6*B6</f>
        <v>27.907037070946195</v>
      </c>
      <c r="O6" s="5">
        <v>6.0644109325067256E-3</v>
      </c>
      <c r="P6" s="5">
        <v>4.526581708379448E-4</v>
      </c>
      <c r="Q6" s="2">
        <f t="shared" ref="Q6:Q17" si="4">O6*B6</f>
        <v>60.371210833104456</v>
      </c>
      <c r="R6" s="5">
        <v>0</v>
      </c>
      <c r="S6" s="5">
        <v>0</v>
      </c>
      <c r="T6" s="2">
        <f t="shared" ref="T6:T17" si="5">R6*B6</f>
        <v>0</v>
      </c>
      <c r="U6" s="5">
        <v>0</v>
      </c>
      <c r="V6" s="5">
        <v>0</v>
      </c>
      <c r="W6" s="2">
        <f t="shared" ref="W6:W17" si="6">U6*B6</f>
        <v>0</v>
      </c>
      <c r="X6" s="5">
        <v>0</v>
      </c>
      <c r="Y6" s="5">
        <v>0</v>
      </c>
      <c r="Z6" s="2">
        <f t="shared" ref="Z6:Z17" si="7">X6*B6</f>
        <v>0</v>
      </c>
      <c r="AA6" s="5">
        <v>4.7782849619175923E-3</v>
      </c>
      <c r="AB6" s="5">
        <v>3.5665949334175954E-4</v>
      </c>
      <c r="AC6" s="2">
        <f t="shared" ref="AC6:AC17" si="8">AA6*B6</f>
        <v>47.56782679588963</v>
      </c>
    </row>
    <row r="7" spans="1:29" x14ac:dyDescent="0.25">
      <c r="A7" s="1" t="s">
        <v>7</v>
      </c>
      <c r="B7" s="2">
        <v>23281.428571428569</v>
      </c>
      <c r="C7" s="5">
        <v>7.7406962302195903E-2</v>
      </c>
      <c r="D7" s="5">
        <v>1.0019007738144245E-2</v>
      </c>
      <c r="E7" s="2">
        <f t="shared" si="0"/>
        <v>1802.1446637698377</v>
      </c>
      <c r="F7" s="5">
        <v>0.2401003665692836</v>
      </c>
      <c r="G7" s="5">
        <v>3.1076887130612546E-2</v>
      </c>
      <c r="H7" s="2">
        <f t="shared" si="1"/>
        <v>5589.8795342565918</v>
      </c>
      <c r="I7" s="5">
        <v>0.30282695817892002</v>
      </c>
      <c r="J7" s="5">
        <v>3.9195771892823819E-2</v>
      </c>
      <c r="K7" s="2">
        <f t="shared" si="2"/>
        <v>7050.244196345513</v>
      </c>
      <c r="L7" s="5">
        <v>0.12127962347451364</v>
      </c>
      <c r="M7" s="5">
        <v>1.5697573576477917E-2</v>
      </c>
      <c r="N7" s="2">
        <f t="shared" si="3"/>
        <v>2823.5628910916407</v>
      </c>
      <c r="O7" s="5">
        <v>0.23450628799573592</v>
      </c>
      <c r="P7" s="5">
        <v>3.0352829308819284E-2</v>
      </c>
      <c r="Q7" s="2">
        <f t="shared" si="4"/>
        <v>5459.6413935235823</v>
      </c>
      <c r="R7" s="5">
        <v>2.3879801479350937E-2</v>
      </c>
      <c r="S7" s="5">
        <v>3.0908319961314161E-3</v>
      </c>
      <c r="T7" s="2">
        <f t="shared" si="5"/>
        <v>555.95589244140308</v>
      </c>
      <c r="U7" s="5">
        <v>0</v>
      </c>
      <c r="V7" s="5">
        <v>0</v>
      </c>
      <c r="W7" s="2">
        <f t="shared" si="6"/>
        <v>0</v>
      </c>
      <c r="X7" s="5">
        <v>0</v>
      </c>
      <c r="Y7" s="5">
        <v>0</v>
      </c>
      <c r="Z7" s="2">
        <f t="shared" si="7"/>
        <v>0</v>
      </c>
      <c r="AA7" s="5">
        <v>0</v>
      </c>
      <c r="AB7" s="5">
        <v>0</v>
      </c>
      <c r="AC7" s="2">
        <f t="shared" si="8"/>
        <v>0</v>
      </c>
    </row>
    <row r="8" spans="1:29" x14ac:dyDescent="0.25">
      <c r="A8" s="1" t="s">
        <v>8</v>
      </c>
      <c r="B8" s="2">
        <v>41553</v>
      </c>
      <c r="C8" s="5">
        <v>0.16503979576512989</v>
      </c>
      <c r="D8" s="5">
        <v>1.1086708283449275E-2</v>
      </c>
      <c r="E8" s="2">
        <f t="shared" si="0"/>
        <v>6857.8986334284427</v>
      </c>
      <c r="F8" s="5">
        <v>0.63710525168459864</v>
      </c>
      <c r="G8" s="5">
        <v>4.2798162943273897E-2</v>
      </c>
      <c r="H8" s="2">
        <f t="shared" si="1"/>
        <v>26473.634523250126</v>
      </c>
      <c r="I8" s="5">
        <v>2.4981955054764592E-2</v>
      </c>
      <c r="J8" s="5">
        <v>1.6781870503316185E-3</v>
      </c>
      <c r="K8" s="2">
        <f t="shared" si="2"/>
        <v>1038.075178390633</v>
      </c>
      <c r="L8" s="5">
        <v>0.15254639609744755</v>
      </c>
      <c r="M8" s="5">
        <v>1.024745204866059E-2</v>
      </c>
      <c r="N8" s="2">
        <f t="shared" si="3"/>
        <v>6338.7603970372384</v>
      </c>
      <c r="O8" s="5">
        <v>9.8774881436232316E-3</v>
      </c>
      <c r="P8" s="5">
        <v>6.6352984208380259E-4</v>
      </c>
      <c r="Q8" s="2">
        <f t="shared" si="4"/>
        <v>410.43926483197612</v>
      </c>
      <c r="R8" s="5">
        <v>1.044911325443615E-2</v>
      </c>
      <c r="S8" s="5">
        <v>7.0192931308227669E-4</v>
      </c>
      <c r="T8" s="2">
        <f t="shared" si="5"/>
        <v>434.19200306158535</v>
      </c>
      <c r="U8" s="5">
        <v>0</v>
      </c>
      <c r="V8" s="5">
        <v>0</v>
      </c>
      <c r="W8" s="2">
        <f t="shared" si="6"/>
        <v>0</v>
      </c>
      <c r="X8" s="5">
        <v>0</v>
      </c>
      <c r="Y8" s="5">
        <v>0</v>
      </c>
      <c r="Z8" s="2">
        <f t="shared" si="7"/>
        <v>0</v>
      </c>
      <c r="AA8" s="5">
        <v>0</v>
      </c>
      <c r="AB8" s="5">
        <v>0</v>
      </c>
      <c r="AC8" s="2">
        <f t="shared" si="8"/>
        <v>0</v>
      </c>
    </row>
    <row r="9" spans="1:29" x14ac:dyDescent="0.25">
      <c r="A9" s="1" t="s">
        <v>9</v>
      </c>
      <c r="B9" s="2">
        <v>17420</v>
      </c>
      <c r="C9" s="5">
        <v>0.30242027902712582</v>
      </c>
      <c r="D9" s="5">
        <v>3.3062269948931959E-2</v>
      </c>
      <c r="E9" s="2">
        <f t="shared" si="0"/>
        <v>5268.1612606525314</v>
      </c>
      <c r="F9" s="5">
        <v>0.63486856792467994</v>
      </c>
      <c r="G9" s="5">
        <v>6.9407369248987702E-2</v>
      </c>
      <c r="H9" s="2">
        <f t="shared" si="1"/>
        <v>11059.410453247925</v>
      </c>
      <c r="I9" s="5">
        <v>6.7122484395138607E-3</v>
      </c>
      <c r="J9" s="5">
        <v>7.3382039916575518E-4</v>
      </c>
      <c r="K9" s="2">
        <f t="shared" si="2"/>
        <v>116.92736781633145</v>
      </c>
      <c r="L9" s="5">
        <v>1.7371477557872678E-2</v>
      </c>
      <c r="M9" s="5">
        <v>1.8991467181957195E-3</v>
      </c>
      <c r="N9" s="2">
        <f t="shared" si="3"/>
        <v>302.61113905814204</v>
      </c>
      <c r="O9" s="5">
        <v>3.8627427050807704E-2</v>
      </c>
      <c r="P9" s="5">
        <v>4.2229655520949032E-3</v>
      </c>
      <c r="Q9" s="2">
        <f t="shared" si="4"/>
        <v>672.88977922507024</v>
      </c>
      <c r="R9" s="5">
        <v>0</v>
      </c>
      <c r="S9" s="5">
        <v>0</v>
      </c>
      <c r="T9" s="2">
        <f t="shared" si="5"/>
        <v>0</v>
      </c>
      <c r="U9" s="5">
        <v>0</v>
      </c>
      <c r="V9" s="5">
        <v>0</v>
      </c>
      <c r="W9" s="2">
        <f t="shared" si="6"/>
        <v>0</v>
      </c>
      <c r="X9" s="5">
        <v>0</v>
      </c>
      <c r="Y9" s="5">
        <v>0</v>
      </c>
      <c r="Z9" s="2">
        <f t="shared" si="7"/>
        <v>0</v>
      </c>
      <c r="AA9" s="5">
        <v>0</v>
      </c>
      <c r="AB9" s="5">
        <v>0</v>
      </c>
      <c r="AC9" s="2">
        <f t="shared" si="8"/>
        <v>0</v>
      </c>
    </row>
    <row r="10" spans="1:29" x14ac:dyDescent="0.25">
      <c r="A10" s="1" t="s">
        <v>10</v>
      </c>
      <c r="B10" s="2">
        <v>29200</v>
      </c>
      <c r="C10" s="5">
        <v>9.0830003116989466E-2</v>
      </c>
      <c r="D10" s="5">
        <v>6.3534853540187161E-3</v>
      </c>
      <c r="E10" s="2">
        <f t="shared" si="0"/>
        <v>2652.2360910160924</v>
      </c>
      <c r="F10" s="5">
        <v>0.87592055863894558</v>
      </c>
      <c r="G10" s="5">
        <v>6.126993558976869E-2</v>
      </c>
      <c r="H10" s="2">
        <f t="shared" si="1"/>
        <v>25576.88031225721</v>
      </c>
      <c r="I10" s="5">
        <v>0</v>
      </c>
      <c r="J10" s="5">
        <v>0</v>
      </c>
      <c r="K10" s="2">
        <f t="shared" si="2"/>
        <v>0</v>
      </c>
      <c r="L10" s="5">
        <v>0</v>
      </c>
      <c r="M10" s="5">
        <v>0</v>
      </c>
      <c r="N10" s="2">
        <f t="shared" si="3"/>
        <v>0</v>
      </c>
      <c r="O10" s="5">
        <v>3.3249438244064927E-2</v>
      </c>
      <c r="P10" s="5">
        <v>2.3257713493736818E-3</v>
      </c>
      <c r="Q10" s="2">
        <f t="shared" si="4"/>
        <v>970.88359672669583</v>
      </c>
      <c r="R10" s="5">
        <v>0</v>
      </c>
      <c r="S10" s="5">
        <v>0</v>
      </c>
      <c r="T10" s="2">
        <f t="shared" si="5"/>
        <v>0</v>
      </c>
      <c r="U10" s="5">
        <v>0</v>
      </c>
      <c r="V10" s="5">
        <v>0</v>
      </c>
      <c r="W10" s="2">
        <f t="shared" si="6"/>
        <v>0</v>
      </c>
      <c r="X10" s="5">
        <v>0</v>
      </c>
      <c r="Y10" s="5">
        <v>0</v>
      </c>
      <c r="Z10" s="2">
        <f t="shared" si="7"/>
        <v>0</v>
      </c>
      <c r="AA10" s="5">
        <v>0</v>
      </c>
      <c r="AB10" s="5">
        <v>0</v>
      </c>
      <c r="AC10" s="2">
        <f t="shared" si="8"/>
        <v>0</v>
      </c>
    </row>
    <row r="11" spans="1:29" x14ac:dyDescent="0.25">
      <c r="A11" s="1" t="s">
        <v>11</v>
      </c>
      <c r="B11" s="2">
        <v>24787.38095238095</v>
      </c>
      <c r="C11" s="5">
        <v>0</v>
      </c>
      <c r="D11" s="5">
        <v>0</v>
      </c>
      <c r="E11" s="2">
        <f t="shared" si="0"/>
        <v>0</v>
      </c>
      <c r="F11" s="5">
        <v>0</v>
      </c>
      <c r="G11" s="5">
        <v>0</v>
      </c>
      <c r="H11" s="2">
        <f t="shared" si="1"/>
        <v>0</v>
      </c>
      <c r="I11" s="5">
        <v>0</v>
      </c>
      <c r="J11" s="5">
        <v>0</v>
      </c>
      <c r="K11" s="2">
        <f t="shared" si="2"/>
        <v>0</v>
      </c>
      <c r="L11" s="5">
        <v>1.577396257763361E-2</v>
      </c>
      <c r="M11" s="5">
        <v>1.0380873939418E-3</v>
      </c>
      <c r="N11" s="2">
        <f t="shared" si="3"/>
        <v>390.99521954040529</v>
      </c>
      <c r="O11" s="5">
        <v>0.54966573044819811</v>
      </c>
      <c r="P11" s="5">
        <v>3.617360335754561E-2</v>
      </c>
      <c r="Q11" s="2">
        <f t="shared" si="4"/>
        <v>13624.773857088228</v>
      </c>
      <c r="R11" s="5">
        <v>0.43456030697416831</v>
      </c>
      <c r="S11" s="5">
        <v>2.8598494154982217E-2</v>
      </c>
      <c r="T11" s="2">
        <f t="shared" si="5"/>
        <v>10771.611875752318</v>
      </c>
      <c r="U11" s="5">
        <v>0</v>
      </c>
      <c r="V11" s="5">
        <v>0</v>
      </c>
      <c r="W11" s="2">
        <f t="shared" si="6"/>
        <v>0</v>
      </c>
      <c r="X11" s="5">
        <v>0</v>
      </c>
      <c r="Y11" s="5">
        <v>0</v>
      </c>
      <c r="Z11" s="2">
        <f t="shared" si="7"/>
        <v>0</v>
      </c>
      <c r="AA11" s="5">
        <v>0</v>
      </c>
      <c r="AB11" s="5">
        <v>0</v>
      </c>
      <c r="AC11" s="2">
        <f t="shared" si="8"/>
        <v>0</v>
      </c>
    </row>
    <row r="12" spans="1:29" x14ac:dyDescent="0.25">
      <c r="A12" s="1" t="s">
        <v>12</v>
      </c>
      <c r="B12" s="2">
        <v>13800</v>
      </c>
      <c r="C12" s="5">
        <v>0.31674691228804691</v>
      </c>
      <c r="D12" s="5">
        <v>2.4619593037199648E-2</v>
      </c>
      <c r="E12" s="2">
        <f t="shared" si="0"/>
        <v>4371.1073895750478</v>
      </c>
      <c r="F12" s="5">
        <v>0.63254343730374718</v>
      </c>
      <c r="G12" s="5">
        <v>4.9165315905614106E-2</v>
      </c>
      <c r="H12" s="2">
        <f t="shared" si="1"/>
        <v>8729.0994347917112</v>
      </c>
      <c r="I12" s="5">
        <v>0</v>
      </c>
      <c r="J12" s="5">
        <v>0</v>
      </c>
      <c r="K12" s="2">
        <f t="shared" si="2"/>
        <v>0</v>
      </c>
      <c r="L12" s="5">
        <v>3.9832530877119535E-2</v>
      </c>
      <c r="M12" s="5">
        <v>3.0960387040634123E-3</v>
      </c>
      <c r="N12" s="2">
        <f t="shared" si="3"/>
        <v>549.68892610424962</v>
      </c>
      <c r="O12" s="5">
        <v>1.0877119531086457E-2</v>
      </c>
      <c r="P12" s="5">
        <v>8.4543920045793001E-4</v>
      </c>
      <c r="Q12" s="2">
        <f t="shared" si="4"/>
        <v>150.10424952899311</v>
      </c>
      <c r="R12" s="5">
        <v>0</v>
      </c>
      <c r="S12" s="5">
        <v>0</v>
      </c>
      <c r="T12" s="2">
        <f t="shared" si="5"/>
        <v>0</v>
      </c>
      <c r="U12" s="5">
        <v>0</v>
      </c>
      <c r="V12" s="5">
        <v>0</v>
      </c>
      <c r="W12" s="2">
        <f t="shared" si="6"/>
        <v>0</v>
      </c>
      <c r="X12" s="5">
        <v>0</v>
      </c>
      <c r="Y12" s="5">
        <v>0</v>
      </c>
      <c r="Z12" s="2">
        <f t="shared" si="7"/>
        <v>0</v>
      </c>
      <c r="AA12" s="5">
        <v>0</v>
      </c>
      <c r="AB12" s="5">
        <v>0</v>
      </c>
      <c r="AC12" s="2">
        <f t="shared" si="8"/>
        <v>0</v>
      </c>
    </row>
    <row r="13" spans="1:29" x14ac:dyDescent="0.25">
      <c r="A13" s="1" t="s">
        <v>13</v>
      </c>
      <c r="B13" s="2">
        <v>21555</v>
      </c>
      <c r="C13" s="5">
        <v>0.22961504934904256</v>
      </c>
      <c r="D13" s="5">
        <v>1.3286542384717792E-2</v>
      </c>
      <c r="E13" s="2">
        <f t="shared" si="0"/>
        <v>4949.352388718612</v>
      </c>
      <c r="F13" s="5">
        <v>0.74013440935804065</v>
      </c>
      <c r="G13" s="5">
        <v>4.2827450675391371E-2</v>
      </c>
      <c r="H13" s="2">
        <f t="shared" si="1"/>
        <v>15953.597193712567</v>
      </c>
      <c r="I13" s="5">
        <v>2.4744819053510673E-3</v>
      </c>
      <c r="J13" s="5">
        <v>1.4318446812990344E-4</v>
      </c>
      <c r="K13" s="2">
        <f t="shared" si="2"/>
        <v>53.337457469842256</v>
      </c>
      <c r="L13" s="5">
        <v>0</v>
      </c>
      <c r="M13" s="5">
        <v>0</v>
      </c>
      <c r="N13" s="2">
        <f t="shared" si="3"/>
        <v>0</v>
      </c>
      <c r="O13" s="5">
        <v>0</v>
      </c>
      <c r="P13" s="5">
        <v>0</v>
      </c>
      <c r="Q13" s="2">
        <f t="shared" si="4"/>
        <v>0</v>
      </c>
      <c r="R13" s="5">
        <v>0</v>
      </c>
      <c r="S13" s="5">
        <v>0</v>
      </c>
      <c r="T13" s="2">
        <f t="shared" si="5"/>
        <v>0</v>
      </c>
      <c r="U13" s="5">
        <v>0</v>
      </c>
      <c r="V13" s="5">
        <v>0</v>
      </c>
      <c r="W13" s="2">
        <f t="shared" si="6"/>
        <v>0</v>
      </c>
      <c r="X13" s="5">
        <v>2.7776059387565728E-2</v>
      </c>
      <c r="Y13" s="5">
        <v>1.6072456547581663E-3</v>
      </c>
      <c r="Z13" s="2">
        <f t="shared" si="7"/>
        <v>598.71296009897924</v>
      </c>
      <c r="AA13" s="5">
        <v>0</v>
      </c>
      <c r="AB13" s="5">
        <v>0</v>
      </c>
      <c r="AC13" s="2">
        <f t="shared" si="8"/>
        <v>0</v>
      </c>
    </row>
    <row r="14" spans="1:29" x14ac:dyDescent="0.25">
      <c r="A14" s="1" t="s">
        <v>14</v>
      </c>
      <c r="B14" s="2">
        <v>18230</v>
      </c>
      <c r="C14" s="5">
        <v>0.34261441288368488</v>
      </c>
      <c r="D14" s="5">
        <v>4.5276881338149971E-2</v>
      </c>
      <c r="E14" s="2">
        <f t="shared" si="0"/>
        <v>6245.8607468695755</v>
      </c>
      <c r="F14" s="5">
        <v>0.13646314286066069</v>
      </c>
      <c r="G14" s="5">
        <v>1.803375834171559E-2</v>
      </c>
      <c r="H14" s="2">
        <f t="shared" si="1"/>
        <v>2487.7230943498444</v>
      </c>
      <c r="I14" s="5">
        <v>2.5880643691747005E-3</v>
      </c>
      <c r="J14" s="5">
        <v>3.4201562728301935E-4</v>
      </c>
      <c r="K14" s="2">
        <f t="shared" si="2"/>
        <v>47.180413450054793</v>
      </c>
      <c r="L14" s="5">
        <v>1.5237813812039053E-2</v>
      </c>
      <c r="M14" s="5">
        <v>2.0136942926996422E-3</v>
      </c>
      <c r="N14" s="2">
        <f t="shared" si="3"/>
        <v>277.78534579347195</v>
      </c>
      <c r="O14" s="5">
        <v>0.22636082690010959</v>
      </c>
      <c r="P14" s="5">
        <v>2.9913838746302834E-2</v>
      </c>
      <c r="Q14" s="2">
        <f t="shared" si="4"/>
        <v>4126.5578743889973</v>
      </c>
      <c r="R14" s="5">
        <v>0.23484898853716493</v>
      </c>
      <c r="S14" s="5">
        <v>3.1035558886402324E-2</v>
      </c>
      <c r="T14" s="2">
        <f t="shared" si="5"/>
        <v>4281.2970610325165</v>
      </c>
      <c r="U14" s="5">
        <v>3.8414656669006025E-4</v>
      </c>
      <c r="V14" s="5">
        <v>5.0765402336965772E-5</v>
      </c>
      <c r="W14" s="2">
        <f t="shared" si="6"/>
        <v>7.002991910759798</v>
      </c>
      <c r="X14" s="5">
        <v>4.1502604070476116E-2</v>
      </c>
      <c r="Y14" s="5">
        <v>5.4846159678668014E-3</v>
      </c>
      <c r="Z14" s="2">
        <f t="shared" si="7"/>
        <v>756.5924722047796</v>
      </c>
      <c r="AA14" s="5">
        <v>0</v>
      </c>
      <c r="AB14" s="5">
        <v>0</v>
      </c>
      <c r="AC14" s="2">
        <f t="shared" si="8"/>
        <v>0</v>
      </c>
    </row>
    <row r="15" spans="1:29" x14ac:dyDescent="0.25">
      <c r="A15" s="1" t="s">
        <v>15</v>
      </c>
      <c r="B15" s="2">
        <v>19824</v>
      </c>
      <c r="C15" s="5">
        <v>0.23409532667930694</v>
      </c>
      <c r="D15" s="5">
        <v>1.2776610426627887E-2</v>
      </c>
      <c r="E15" s="2">
        <f t="shared" si="0"/>
        <v>4640.7057560905805</v>
      </c>
      <c r="F15" s="5">
        <v>0.59834961065598202</v>
      </c>
      <c r="G15" s="5">
        <v>3.2657122987973478E-2</v>
      </c>
      <c r="H15" s="2">
        <f t="shared" si="1"/>
        <v>11861.682681644188</v>
      </c>
      <c r="I15" s="5">
        <v>0</v>
      </c>
      <c r="J15" s="5">
        <v>0</v>
      </c>
      <c r="K15" s="2">
        <f t="shared" si="2"/>
        <v>0</v>
      </c>
      <c r="L15" s="5">
        <v>1.7016658915560642E-2</v>
      </c>
      <c r="M15" s="5">
        <v>9.2874652736987372E-4</v>
      </c>
      <c r="N15" s="2">
        <f t="shared" si="3"/>
        <v>337.33824634207417</v>
      </c>
      <c r="O15" s="5">
        <v>0.15053840374915034</v>
      </c>
      <c r="P15" s="5">
        <v>8.2161851166904602E-3</v>
      </c>
      <c r="Q15" s="2">
        <f t="shared" si="4"/>
        <v>2984.2733159231561</v>
      </c>
      <c r="R15" s="5">
        <v>0</v>
      </c>
      <c r="S15" s="5">
        <v>0</v>
      </c>
      <c r="T15" s="2">
        <f t="shared" si="5"/>
        <v>0</v>
      </c>
      <c r="U15" s="5">
        <v>0</v>
      </c>
      <c r="V15" s="5">
        <v>0</v>
      </c>
      <c r="W15" s="2">
        <f t="shared" si="6"/>
        <v>0</v>
      </c>
      <c r="X15" s="5">
        <v>0</v>
      </c>
      <c r="Y15" s="5">
        <v>0</v>
      </c>
      <c r="Z15" s="2">
        <f t="shared" si="7"/>
        <v>0</v>
      </c>
      <c r="AA15" s="5">
        <v>0</v>
      </c>
      <c r="AB15" s="5">
        <v>0</v>
      </c>
      <c r="AC15" s="2">
        <f t="shared" si="8"/>
        <v>0</v>
      </c>
    </row>
    <row r="16" spans="1:29" x14ac:dyDescent="0.25">
      <c r="A16" s="1" t="s">
        <v>16</v>
      </c>
      <c r="B16" s="2">
        <v>20117</v>
      </c>
      <c r="C16" s="5">
        <v>0.19846399413858071</v>
      </c>
      <c r="D16" s="5">
        <v>1.4808853616335264E-2</v>
      </c>
      <c r="E16" s="2">
        <f t="shared" si="0"/>
        <v>3992.5001700858279</v>
      </c>
      <c r="F16" s="5">
        <v>0.77570040471704704</v>
      </c>
      <c r="G16" s="5">
        <v>5.7880694145284718E-2</v>
      </c>
      <c r="H16" s="2">
        <f t="shared" si="1"/>
        <v>15604.765041692835</v>
      </c>
      <c r="I16" s="5">
        <v>0</v>
      </c>
      <c r="J16" s="5">
        <v>0</v>
      </c>
      <c r="K16" s="2">
        <f t="shared" si="2"/>
        <v>0</v>
      </c>
      <c r="L16" s="5">
        <v>2.5730932942572048E-3</v>
      </c>
      <c r="M16" s="5">
        <v>1.9199735499237053E-4</v>
      </c>
      <c r="N16" s="2">
        <f t="shared" si="3"/>
        <v>51.76291780057219</v>
      </c>
      <c r="O16" s="5">
        <v>2.3262507850115136E-2</v>
      </c>
      <c r="P16" s="5">
        <v>1.7357862568293297E-3</v>
      </c>
      <c r="Q16" s="2">
        <f t="shared" si="4"/>
        <v>467.97187042076621</v>
      </c>
      <c r="R16" s="5">
        <v>0</v>
      </c>
      <c r="S16" s="5">
        <v>0</v>
      </c>
      <c r="T16" s="2">
        <f t="shared" si="5"/>
        <v>0</v>
      </c>
      <c r="U16" s="5">
        <v>0</v>
      </c>
      <c r="V16" s="5">
        <v>0</v>
      </c>
      <c r="W16" s="2">
        <f t="shared" si="6"/>
        <v>0</v>
      </c>
      <c r="X16" s="5">
        <v>0</v>
      </c>
      <c r="Y16" s="5">
        <v>0</v>
      </c>
      <c r="Z16" s="2">
        <f t="shared" si="7"/>
        <v>0</v>
      </c>
      <c r="AA16" s="5">
        <v>0</v>
      </c>
      <c r="AB16" s="5">
        <v>0</v>
      </c>
      <c r="AC16" s="2">
        <f t="shared" si="8"/>
        <v>0</v>
      </c>
    </row>
    <row r="17" spans="1:29" x14ac:dyDescent="0.25">
      <c r="A17" s="1" t="s">
        <v>17</v>
      </c>
      <c r="B17" s="2">
        <v>10448</v>
      </c>
      <c r="C17" s="72">
        <v>0.40790033602840836</v>
      </c>
      <c r="D17" s="73">
        <v>1.80920083867048E-2</v>
      </c>
      <c r="E17" s="2">
        <f t="shared" si="0"/>
        <v>4261.7427108248103</v>
      </c>
      <c r="F17" s="72">
        <v>0.49399110771984917</v>
      </c>
      <c r="G17" s="73">
        <v>2.1910477816332725E-2</v>
      </c>
      <c r="H17" s="2">
        <f t="shared" si="1"/>
        <v>5161.2190934569844</v>
      </c>
      <c r="I17" s="72">
        <v>1.2942229526478746E-2</v>
      </c>
      <c r="J17" s="73">
        <v>5.7403954950261294E-4</v>
      </c>
      <c r="K17" s="2">
        <f t="shared" si="2"/>
        <v>135.22041409264995</v>
      </c>
      <c r="L17" s="72">
        <v>0</v>
      </c>
      <c r="M17" s="73">
        <v>0</v>
      </c>
      <c r="N17" s="2">
        <f t="shared" si="3"/>
        <v>0</v>
      </c>
      <c r="O17" s="72">
        <v>8.5166326725263752E-2</v>
      </c>
      <c r="P17" s="73">
        <v>3.7774666046634531E-3</v>
      </c>
      <c r="Q17" s="2">
        <f t="shared" si="4"/>
        <v>889.81778162555565</v>
      </c>
      <c r="R17" s="72">
        <v>0</v>
      </c>
      <c r="S17" s="73">
        <v>0</v>
      </c>
      <c r="T17" s="2">
        <f t="shared" si="5"/>
        <v>0</v>
      </c>
      <c r="U17" s="72">
        <v>0</v>
      </c>
      <c r="V17" s="73">
        <v>0</v>
      </c>
      <c r="W17" s="2">
        <f t="shared" si="6"/>
        <v>0</v>
      </c>
      <c r="X17" s="72">
        <v>0</v>
      </c>
      <c r="Y17" s="73">
        <v>0</v>
      </c>
      <c r="Z17" s="2">
        <f t="shared" si="7"/>
        <v>0</v>
      </c>
      <c r="AA17" s="72">
        <v>0</v>
      </c>
      <c r="AB17" s="73">
        <v>0</v>
      </c>
      <c r="AC17" s="2">
        <f t="shared" si="8"/>
        <v>0</v>
      </c>
    </row>
    <row r="18" spans="1:29" x14ac:dyDescent="0.25">
      <c r="B18" s="3">
        <f>SUM(B5:B17)</f>
        <v>256281.80952380953</v>
      </c>
      <c r="D18" s="7">
        <f>SUM(D5:D17)</f>
        <v>0.19704102788224642</v>
      </c>
      <c r="G18" s="7">
        <f>SUM(G5:G17)</f>
        <v>0.53417927150996802</v>
      </c>
      <c r="J18" s="7">
        <f>SUM(J5:J17)</f>
        <v>4.2667018987236724E-2</v>
      </c>
      <c r="M18" s="7">
        <f>SUM(M5:M17)</f>
        <v>3.5321981191418432E-2</v>
      </c>
      <c r="P18" s="7">
        <f>SUM(P5:P17)</f>
        <v>0.11986459956022844</v>
      </c>
      <c r="S18" s="7">
        <f>SUM(S5:S17)</f>
        <v>6.3426814350598243E-2</v>
      </c>
      <c r="V18" s="7">
        <f>SUM(V5:V17)</f>
        <v>5.0765402336965772E-5</v>
      </c>
      <c r="Y18" s="7">
        <f>SUM(Y5:Y17)</f>
        <v>7.0918616226249677E-3</v>
      </c>
      <c r="AB18" s="7">
        <f>SUM(AB5:AB17)</f>
        <v>3.5665949334175954E-4</v>
      </c>
    </row>
    <row r="19" spans="1:29" x14ac:dyDescent="0.25">
      <c r="B19" s="64"/>
      <c r="D19" s="76"/>
      <c r="G19" s="76"/>
      <c r="J19" s="76"/>
      <c r="M19" s="76"/>
      <c r="P19" s="76"/>
      <c r="S19" s="76"/>
      <c r="V19" s="76"/>
      <c r="Y19" s="76"/>
      <c r="Z19" s="77"/>
      <c r="AB19" s="76"/>
      <c r="AC19" s="77"/>
    </row>
    <row r="20" spans="1:29" x14ac:dyDescent="0.25">
      <c r="B20" s="64"/>
      <c r="D20" s="76"/>
      <c r="G20" s="76"/>
      <c r="J20" s="76"/>
      <c r="M20" s="76"/>
      <c r="P20" s="76"/>
      <c r="S20" s="76"/>
      <c r="V20" s="76"/>
      <c r="Y20" s="76"/>
      <c r="Z20" s="77"/>
      <c r="AB20" s="76"/>
      <c r="AC20" s="77"/>
    </row>
    <row r="23" spans="1:29" ht="12.75" customHeight="1" x14ac:dyDescent="0.25">
      <c r="A23" s="145"/>
      <c r="B23" s="117" t="s">
        <v>47</v>
      </c>
      <c r="C23" s="118"/>
      <c r="D23" s="118"/>
      <c r="E23" s="118"/>
      <c r="F23" s="118"/>
      <c r="G23" s="118"/>
      <c r="H23" s="118"/>
      <c r="I23" s="118"/>
      <c r="J23" s="119"/>
    </row>
    <row r="24" spans="1:29" ht="25.5" x14ac:dyDescent="0.25">
      <c r="A24" s="146"/>
      <c r="B24" s="1" t="s">
        <v>48</v>
      </c>
      <c r="C24" s="1" t="s">
        <v>49</v>
      </c>
      <c r="D24" s="1" t="s">
        <v>50</v>
      </c>
      <c r="E24" s="1" t="s">
        <v>51</v>
      </c>
      <c r="F24" s="1" t="s">
        <v>52</v>
      </c>
      <c r="G24" s="1" t="s">
        <v>53</v>
      </c>
      <c r="H24" s="1" t="s">
        <v>54</v>
      </c>
      <c r="I24" s="1" t="s">
        <v>55</v>
      </c>
      <c r="J24" s="1" t="s">
        <v>56</v>
      </c>
    </row>
    <row r="25" spans="1:29" ht="18.75" customHeight="1" x14ac:dyDescent="0.25">
      <c r="A25" s="1" t="s">
        <v>63</v>
      </c>
      <c r="B25" s="73">
        <v>0.19704102788224639</v>
      </c>
      <c r="C25" s="73">
        <v>0.53417927150996813</v>
      </c>
      <c r="D25" s="73">
        <v>4.2667018987236738E-2</v>
      </c>
      <c r="E25" s="73">
        <v>3.5321981191418432E-2</v>
      </c>
      <c r="F25" s="73">
        <v>0.11986459956022844</v>
      </c>
      <c r="G25" s="73">
        <v>6.3426814350598229E-2</v>
      </c>
      <c r="H25" s="73">
        <v>5.0765402336965772E-5</v>
      </c>
      <c r="I25" s="73">
        <v>7.0918616226249686E-3</v>
      </c>
      <c r="J25" s="73">
        <v>3.5665949334175954E-4</v>
      </c>
    </row>
    <row r="26" spans="1:29" ht="25.5" x14ac:dyDescent="0.25">
      <c r="A26" s="1" t="s">
        <v>40</v>
      </c>
      <c r="B26" s="2">
        <f>B25*$B$18</f>
        <v>50498.031176093515</v>
      </c>
      <c r="C26" s="2">
        <f t="shared" ref="C26:J26" si="9">C25*$B$18</f>
        <v>136900.430312685</v>
      </c>
      <c r="D26" s="2">
        <f t="shared" si="9"/>
        <v>10934.780833035769</v>
      </c>
      <c r="E26" s="2">
        <f t="shared" si="9"/>
        <v>9052.3812557026813</v>
      </c>
      <c r="F26" s="2">
        <f t="shared" si="9"/>
        <v>30719.116473142167</v>
      </c>
      <c r="G26" s="2">
        <f t="shared" si="9"/>
        <v>16255.138754102043</v>
      </c>
      <c r="H26" s="2">
        <f t="shared" si="9"/>
        <v>13.010249172121817</v>
      </c>
      <c r="I26" s="2">
        <f t="shared" si="9"/>
        <v>1817.5151295387871</v>
      </c>
      <c r="J26" s="2">
        <f t="shared" si="9"/>
        <v>91.40534033747123</v>
      </c>
    </row>
    <row r="40" spans="1:56" ht="12.75" customHeight="1" x14ac:dyDescent="0.25">
      <c r="A40" s="147" t="s">
        <v>4</v>
      </c>
      <c r="B40" s="114" t="s">
        <v>0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6"/>
      <c r="BD40" s="78"/>
    </row>
    <row r="41" spans="1:56" ht="12.75" customHeight="1" x14ac:dyDescent="0.25">
      <c r="A41" s="148"/>
      <c r="B41" s="117" t="s">
        <v>1</v>
      </c>
      <c r="C41" s="118"/>
      <c r="D41" s="118"/>
      <c r="E41" s="118"/>
      <c r="F41" s="118"/>
      <c r="G41" s="118"/>
      <c r="H41" s="118"/>
      <c r="I41" s="118"/>
      <c r="J41" s="119"/>
      <c r="K41" s="117" t="s">
        <v>178</v>
      </c>
      <c r="L41" s="118"/>
      <c r="M41" s="118"/>
      <c r="N41" s="118"/>
      <c r="O41" s="118"/>
      <c r="P41" s="118"/>
      <c r="Q41" s="118"/>
      <c r="R41" s="118"/>
      <c r="S41" s="119"/>
      <c r="T41" s="117" t="s">
        <v>179</v>
      </c>
      <c r="U41" s="118"/>
      <c r="V41" s="118"/>
      <c r="W41" s="118"/>
      <c r="X41" s="118"/>
      <c r="Y41" s="118"/>
      <c r="Z41" s="118"/>
      <c r="AA41" s="118"/>
      <c r="AB41" s="119"/>
      <c r="AC41" s="117" t="s">
        <v>180</v>
      </c>
      <c r="AD41" s="118"/>
      <c r="AE41" s="118"/>
      <c r="AF41" s="118"/>
      <c r="AG41" s="118"/>
      <c r="AH41" s="118"/>
      <c r="AI41" s="118"/>
      <c r="AJ41" s="118"/>
      <c r="AK41" s="119"/>
      <c r="AL41" s="117" t="s">
        <v>322</v>
      </c>
      <c r="AM41" s="118"/>
      <c r="AN41" s="118"/>
      <c r="AO41" s="118"/>
      <c r="AP41" s="118"/>
      <c r="AQ41" s="118"/>
      <c r="AR41" s="118"/>
      <c r="AS41" s="118"/>
      <c r="AT41" s="119"/>
      <c r="AU41" s="117" t="s">
        <v>2</v>
      </c>
      <c r="AV41" s="118"/>
      <c r="AW41" s="118"/>
      <c r="AX41" s="118"/>
      <c r="AY41" s="118"/>
      <c r="AZ41" s="118"/>
      <c r="BA41" s="118"/>
      <c r="BB41" s="118"/>
      <c r="BC41" s="119"/>
      <c r="BD41" s="78"/>
    </row>
    <row r="42" spans="1:56" ht="15" customHeight="1" x14ac:dyDescent="0.25">
      <c r="A42" s="148"/>
      <c r="B42" s="117" t="s">
        <v>47</v>
      </c>
      <c r="C42" s="118"/>
      <c r="D42" s="118"/>
      <c r="E42" s="118"/>
      <c r="F42" s="118"/>
      <c r="G42" s="118"/>
      <c r="H42" s="118"/>
      <c r="I42" s="118"/>
      <c r="J42" s="119"/>
      <c r="K42" s="117" t="s">
        <v>47</v>
      </c>
      <c r="L42" s="118"/>
      <c r="M42" s="118"/>
      <c r="N42" s="118"/>
      <c r="O42" s="118"/>
      <c r="P42" s="118"/>
      <c r="Q42" s="118"/>
      <c r="R42" s="118"/>
      <c r="S42" s="119"/>
      <c r="T42" s="117" t="s">
        <v>47</v>
      </c>
      <c r="U42" s="118"/>
      <c r="V42" s="118"/>
      <c r="W42" s="118"/>
      <c r="X42" s="118"/>
      <c r="Y42" s="118"/>
      <c r="Z42" s="118"/>
      <c r="AA42" s="118"/>
      <c r="AB42" s="119"/>
      <c r="AC42" s="117" t="s">
        <v>47</v>
      </c>
      <c r="AD42" s="118"/>
      <c r="AE42" s="118"/>
      <c r="AF42" s="118"/>
      <c r="AG42" s="118"/>
      <c r="AH42" s="118"/>
      <c r="AI42" s="118"/>
      <c r="AJ42" s="118"/>
      <c r="AK42" s="119"/>
      <c r="AL42" s="117" t="s">
        <v>47</v>
      </c>
      <c r="AM42" s="118"/>
      <c r="AN42" s="118"/>
      <c r="AO42" s="118"/>
      <c r="AP42" s="118"/>
      <c r="AQ42" s="118"/>
      <c r="AR42" s="118"/>
      <c r="AS42" s="118"/>
      <c r="AT42" s="119"/>
      <c r="AU42" s="117" t="s">
        <v>47</v>
      </c>
      <c r="AV42" s="118"/>
      <c r="AW42" s="118"/>
      <c r="AX42" s="118"/>
      <c r="AY42" s="118"/>
      <c r="AZ42" s="118"/>
      <c r="BA42" s="118"/>
      <c r="BB42" s="118"/>
      <c r="BC42" s="119"/>
      <c r="BD42" s="78"/>
    </row>
    <row r="43" spans="1:56" ht="38.25" x14ac:dyDescent="0.25">
      <c r="A43" s="148"/>
      <c r="B43" s="1" t="s">
        <v>48</v>
      </c>
      <c r="C43" s="1" t="s">
        <v>49</v>
      </c>
      <c r="D43" s="1" t="s">
        <v>50</v>
      </c>
      <c r="E43" s="1" t="s">
        <v>51</v>
      </c>
      <c r="F43" s="1" t="s">
        <v>52</v>
      </c>
      <c r="G43" s="1" t="s">
        <v>53</v>
      </c>
      <c r="H43" s="1" t="s">
        <v>54</v>
      </c>
      <c r="I43" s="1" t="s">
        <v>55</v>
      </c>
      <c r="J43" s="1" t="s">
        <v>56</v>
      </c>
      <c r="K43" s="1" t="s">
        <v>48</v>
      </c>
      <c r="L43" s="1" t="s">
        <v>49</v>
      </c>
      <c r="M43" s="1" t="s">
        <v>50</v>
      </c>
      <c r="N43" s="1" t="s">
        <v>51</v>
      </c>
      <c r="O43" s="1" t="s">
        <v>52</v>
      </c>
      <c r="P43" s="1" t="s">
        <v>53</v>
      </c>
      <c r="Q43" s="1" t="s">
        <v>54</v>
      </c>
      <c r="R43" s="1" t="s">
        <v>55</v>
      </c>
      <c r="S43" s="1" t="s">
        <v>56</v>
      </c>
      <c r="T43" s="1" t="s">
        <v>48</v>
      </c>
      <c r="U43" s="1" t="s">
        <v>49</v>
      </c>
      <c r="V43" s="1" t="s">
        <v>50</v>
      </c>
      <c r="W43" s="1" t="s">
        <v>51</v>
      </c>
      <c r="X43" s="1" t="s">
        <v>52</v>
      </c>
      <c r="Y43" s="1" t="s">
        <v>53</v>
      </c>
      <c r="Z43" s="1" t="s">
        <v>54</v>
      </c>
      <c r="AA43" s="1" t="s">
        <v>55</v>
      </c>
      <c r="AB43" s="1" t="s">
        <v>56</v>
      </c>
      <c r="AC43" s="1" t="s">
        <v>48</v>
      </c>
      <c r="AD43" s="1" t="s">
        <v>49</v>
      </c>
      <c r="AE43" s="1" t="s">
        <v>50</v>
      </c>
      <c r="AF43" s="1" t="s">
        <v>51</v>
      </c>
      <c r="AG43" s="1" t="s">
        <v>52</v>
      </c>
      <c r="AH43" s="1" t="s">
        <v>53</v>
      </c>
      <c r="AI43" s="1" t="s">
        <v>54</v>
      </c>
      <c r="AJ43" s="1" t="s">
        <v>55</v>
      </c>
      <c r="AK43" s="1" t="s">
        <v>56</v>
      </c>
      <c r="AL43" s="1" t="s">
        <v>48</v>
      </c>
      <c r="AM43" s="1" t="s">
        <v>49</v>
      </c>
      <c r="AN43" s="1" t="s">
        <v>50</v>
      </c>
      <c r="AO43" s="1" t="s">
        <v>51</v>
      </c>
      <c r="AP43" s="1" t="s">
        <v>52</v>
      </c>
      <c r="AQ43" s="1" t="s">
        <v>53</v>
      </c>
      <c r="AR43" s="1" t="s">
        <v>54</v>
      </c>
      <c r="AS43" s="1" t="s">
        <v>55</v>
      </c>
      <c r="AT43" s="1" t="s">
        <v>56</v>
      </c>
      <c r="AU43" s="1" t="s">
        <v>48</v>
      </c>
      <c r="AV43" s="1" t="s">
        <v>49</v>
      </c>
      <c r="AW43" s="1" t="s">
        <v>50</v>
      </c>
      <c r="AX43" s="1" t="s">
        <v>51</v>
      </c>
      <c r="AY43" s="1" t="s">
        <v>52</v>
      </c>
      <c r="AZ43" s="1" t="s">
        <v>53</v>
      </c>
      <c r="BA43" s="1" t="s">
        <v>54</v>
      </c>
      <c r="BB43" s="1" t="s">
        <v>55</v>
      </c>
      <c r="BC43" s="1" t="s">
        <v>56</v>
      </c>
      <c r="BD43" s="78"/>
    </row>
    <row r="44" spans="1:56" x14ac:dyDescent="0.25">
      <c r="A44" s="120"/>
      <c r="B44" s="1" t="s">
        <v>3</v>
      </c>
      <c r="C44" s="1" t="s">
        <v>3</v>
      </c>
      <c r="D44" s="1" t="s">
        <v>3</v>
      </c>
      <c r="E44" s="1" t="s">
        <v>3</v>
      </c>
      <c r="F44" s="1" t="s">
        <v>3</v>
      </c>
      <c r="G44" s="1" t="s">
        <v>3</v>
      </c>
      <c r="H44" s="1" t="s">
        <v>3</v>
      </c>
      <c r="I44" s="1" t="s">
        <v>3</v>
      </c>
      <c r="J44" s="1" t="s">
        <v>3</v>
      </c>
      <c r="K44" s="1" t="s">
        <v>3</v>
      </c>
      <c r="L44" s="1" t="s">
        <v>3</v>
      </c>
      <c r="M44" s="1" t="s">
        <v>3</v>
      </c>
      <c r="N44" s="1" t="s">
        <v>3</v>
      </c>
      <c r="O44" s="1" t="s">
        <v>3</v>
      </c>
      <c r="P44" s="1" t="s">
        <v>3</v>
      </c>
      <c r="Q44" s="1" t="s">
        <v>3</v>
      </c>
      <c r="R44" s="1" t="s">
        <v>3</v>
      </c>
      <c r="S44" s="1" t="s">
        <v>3</v>
      </c>
      <c r="T44" s="1" t="s">
        <v>3</v>
      </c>
      <c r="U44" s="1" t="s">
        <v>3</v>
      </c>
      <c r="V44" s="1" t="s">
        <v>3</v>
      </c>
      <c r="W44" s="1" t="s">
        <v>3</v>
      </c>
      <c r="X44" s="1" t="s">
        <v>3</v>
      </c>
      <c r="Y44" s="1" t="s">
        <v>3</v>
      </c>
      <c r="Z44" s="1" t="s">
        <v>3</v>
      </c>
      <c r="AA44" s="1" t="s">
        <v>3</v>
      </c>
      <c r="AB44" s="1" t="s">
        <v>3</v>
      </c>
      <c r="AC44" s="1" t="s">
        <v>3</v>
      </c>
      <c r="AD44" s="1" t="s">
        <v>3</v>
      </c>
      <c r="AE44" s="1" t="s">
        <v>3</v>
      </c>
      <c r="AF44" s="1" t="s">
        <v>3</v>
      </c>
      <c r="AG44" s="1" t="s">
        <v>3</v>
      </c>
      <c r="AH44" s="1" t="s">
        <v>3</v>
      </c>
      <c r="AI44" s="1" t="s">
        <v>3</v>
      </c>
      <c r="AJ44" s="1" t="s">
        <v>3</v>
      </c>
      <c r="AK44" s="1" t="s">
        <v>3</v>
      </c>
      <c r="AL44" s="1" t="s">
        <v>3</v>
      </c>
      <c r="AM44" s="1" t="s">
        <v>3</v>
      </c>
      <c r="AN44" s="1" t="s">
        <v>3</v>
      </c>
      <c r="AO44" s="1" t="s">
        <v>3</v>
      </c>
      <c r="AP44" s="1" t="s">
        <v>3</v>
      </c>
      <c r="AQ44" s="1" t="s">
        <v>3</v>
      </c>
      <c r="AR44" s="1" t="s">
        <v>3</v>
      </c>
      <c r="AS44" s="1" t="s">
        <v>3</v>
      </c>
      <c r="AT44" s="1" t="s">
        <v>3</v>
      </c>
      <c r="AU44" s="1" t="s">
        <v>3</v>
      </c>
      <c r="AV44" s="1" t="s">
        <v>3</v>
      </c>
      <c r="AW44" s="1" t="s">
        <v>3</v>
      </c>
      <c r="AX44" s="1" t="s">
        <v>3</v>
      </c>
      <c r="AY44" s="1" t="s">
        <v>3</v>
      </c>
      <c r="AZ44" s="1" t="s">
        <v>3</v>
      </c>
      <c r="BA44" s="1" t="s">
        <v>3</v>
      </c>
      <c r="BB44" s="1" t="s">
        <v>3</v>
      </c>
      <c r="BC44" s="1" t="s">
        <v>3</v>
      </c>
      <c r="BD44" s="78"/>
    </row>
    <row r="45" spans="1:56" x14ac:dyDescent="0.25">
      <c r="A45" s="1" t="s">
        <v>5</v>
      </c>
      <c r="B45" s="73">
        <v>1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3">
        <v>0</v>
      </c>
      <c r="AA45" s="73">
        <v>0</v>
      </c>
      <c r="AB45" s="73">
        <v>0</v>
      </c>
      <c r="AC45" s="73">
        <v>0</v>
      </c>
      <c r="AD45" s="73">
        <v>0</v>
      </c>
      <c r="AE45" s="73">
        <v>0</v>
      </c>
      <c r="AF45" s="73">
        <v>0</v>
      </c>
      <c r="AG45" s="73">
        <v>0</v>
      </c>
      <c r="AH45" s="73">
        <v>0</v>
      </c>
      <c r="AI45" s="73">
        <v>0</v>
      </c>
      <c r="AJ45" s="73">
        <v>0</v>
      </c>
      <c r="AK45" s="73">
        <v>0</v>
      </c>
      <c r="AL45" s="73">
        <v>0</v>
      </c>
      <c r="AM45" s="73">
        <v>0</v>
      </c>
      <c r="AN45" s="73">
        <v>0</v>
      </c>
      <c r="AO45" s="73">
        <v>0</v>
      </c>
      <c r="AP45" s="73">
        <v>0</v>
      </c>
      <c r="AQ45" s="73">
        <v>0</v>
      </c>
      <c r="AR45" s="73">
        <v>0</v>
      </c>
      <c r="AS45" s="73">
        <v>0</v>
      </c>
      <c r="AT45" s="73">
        <v>0</v>
      </c>
      <c r="AU45" s="73">
        <v>1.6631590211885566E-2</v>
      </c>
      <c r="AV45" s="73">
        <v>0.95090782621102943</v>
      </c>
      <c r="AW45" s="73">
        <v>0</v>
      </c>
      <c r="AX45" s="73">
        <v>0</v>
      </c>
      <c r="AY45" s="73">
        <v>3.2460583577084964E-2</v>
      </c>
      <c r="AZ45" s="73">
        <v>0</v>
      </c>
      <c r="BA45" s="73">
        <v>0</v>
      </c>
      <c r="BB45" s="73">
        <v>0</v>
      </c>
      <c r="BC45" s="73">
        <v>0</v>
      </c>
      <c r="BD45" s="78"/>
    </row>
    <row r="46" spans="1:56" x14ac:dyDescent="0.25">
      <c r="A46" s="1" t="s">
        <v>321</v>
      </c>
      <c r="B46" s="73">
        <v>0</v>
      </c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0.16623640051631938</v>
      </c>
      <c r="L46" s="73">
        <v>0.83376359948368062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3">
        <v>0</v>
      </c>
      <c r="AB46" s="73">
        <v>0</v>
      </c>
      <c r="AC46" s="73">
        <v>0</v>
      </c>
      <c r="AD46" s="73">
        <v>1</v>
      </c>
      <c r="AE46" s="73">
        <v>0</v>
      </c>
      <c r="AF46" s="73">
        <v>0</v>
      </c>
      <c r="AG46" s="73">
        <v>0</v>
      </c>
      <c r="AH46" s="73">
        <v>0</v>
      </c>
      <c r="AI46" s="73">
        <v>0</v>
      </c>
      <c r="AJ46" s="73">
        <v>0</v>
      </c>
      <c r="AK46" s="73">
        <v>0</v>
      </c>
      <c r="AL46" s="73">
        <v>0</v>
      </c>
      <c r="AM46" s="73">
        <v>0</v>
      </c>
      <c r="AN46" s="73">
        <v>0</v>
      </c>
      <c r="AO46" s="73">
        <v>0</v>
      </c>
      <c r="AP46" s="73">
        <v>0</v>
      </c>
      <c r="AQ46" s="73">
        <v>0</v>
      </c>
      <c r="AR46" s="73">
        <v>0</v>
      </c>
      <c r="AS46" s="73">
        <v>0</v>
      </c>
      <c r="AT46" s="73">
        <v>0</v>
      </c>
      <c r="AU46" s="73">
        <v>8.3067240501642839E-3</v>
      </c>
      <c r="AV46" s="73">
        <v>0.97720857050303112</v>
      </c>
      <c r="AW46" s="73">
        <v>0</v>
      </c>
      <c r="AX46" s="73">
        <v>2.9756120135128882E-3</v>
      </c>
      <c r="AY46" s="73">
        <v>6.4371326761997315E-3</v>
      </c>
      <c r="AZ46" s="73">
        <v>0</v>
      </c>
      <c r="BA46" s="73">
        <v>0</v>
      </c>
      <c r="BB46" s="73">
        <v>0</v>
      </c>
      <c r="BC46" s="73">
        <v>5.071960757091952E-3</v>
      </c>
      <c r="BD46" s="78"/>
    </row>
    <row r="47" spans="1:56" x14ac:dyDescent="0.25">
      <c r="A47" s="1" t="s">
        <v>7</v>
      </c>
      <c r="B47" s="73">
        <v>0</v>
      </c>
      <c r="C47" s="73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0.90979244278871751</v>
      </c>
      <c r="N47" s="73">
        <v>3.6580784522430576E-2</v>
      </c>
      <c r="O47" s="73">
        <v>0</v>
      </c>
      <c r="P47" s="73">
        <v>5.362677268885202E-2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73">
        <v>0</v>
      </c>
      <c r="Z47" s="73">
        <v>0</v>
      </c>
      <c r="AA47" s="73">
        <v>0</v>
      </c>
      <c r="AB47" s="73">
        <v>0</v>
      </c>
      <c r="AC47" s="73">
        <v>0</v>
      </c>
      <c r="AD47" s="73">
        <v>0</v>
      </c>
      <c r="AE47" s="73">
        <v>0</v>
      </c>
      <c r="AF47" s="73">
        <v>0</v>
      </c>
      <c r="AG47" s="73">
        <v>0</v>
      </c>
      <c r="AH47" s="73">
        <v>0</v>
      </c>
      <c r="AI47" s="73">
        <v>0</v>
      </c>
      <c r="AJ47" s="73">
        <v>0</v>
      </c>
      <c r="AK47" s="73">
        <v>0</v>
      </c>
      <c r="AL47" s="73">
        <v>0</v>
      </c>
      <c r="AM47" s="73">
        <v>0</v>
      </c>
      <c r="AN47" s="73">
        <v>0</v>
      </c>
      <c r="AO47" s="73">
        <v>0</v>
      </c>
      <c r="AP47" s="73">
        <v>0</v>
      </c>
      <c r="AQ47" s="73">
        <v>0</v>
      </c>
      <c r="AR47" s="73">
        <v>0</v>
      </c>
      <c r="AS47" s="73">
        <v>0</v>
      </c>
      <c r="AT47" s="73">
        <v>0</v>
      </c>
      <c r="AU47" s="73">
        <v>9.221939998083005E-2</v>
      </c>
      <c r="AV47" s="73">
        <v>0.28604548068628388</v>
      </c>
      <c r="AW47" s="73">
        <v>0.186679286878175</v>
      </c>
      <c r="AX47" s="73">
        <v>0.13748741972586984</v>
      </c>
      <c r="AY47" s="73">
        <v>0.27938093070066139</v>
      </c>
      <c r="AZ47" s="73">
        <v>1.8187482028179814E-2</v>
      </c>
      <c r="BA47" s="73">
        <v>0</v>
      </c>
      <c r="BB47" s="73">
        <v>0</v>
      </c>
      <c r="BC47" s="73">
        <v>0</v>
      </c>
      <c r="BD47" s="78"/>
    </row>
    <row r="48" spans="1:56" x14ac:dyDescent="0.25">
      <c r="A48" s="1" t="s">
        <v>8</v>
      </c>
      <c r="B48" s="73">
        <v>1</v>
      </c>
      <c r="C48" s="73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0.19844431201580778</v>
      </c>
      <c r="L48" s="73">
        <v>0.8015556879841923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73">
        <v>0</v>
      </c>
      <c r="AA48" s="73">
        <v>0</v>
      </c>
      <c r="AB48" s="73">
        <v>0</v>
      </c>
      <c r="AC48" s="73">
        <v>0</v>
      </c>
      <c r="AD48" s="73">
        <v>0</v>
      </c>
      <c r="AE48" s="73">
        <v>0</v>
      </c>
      <c r="AF48" s="73">
        <v>0</v>
      </c>
      <c r="AG48" s="73">
        <v>0</v>
      </c>
      <c r="AH48" s="73">
        <v>0</v>
      </c>
      <c r="AI48" s="73">
        <v>0</v>
      </c>
      <c r="AJ48" s="73">
        <v>0</v>
      </c>
      <c r="AK48" s="73">
        <v>0</v>
      </c>
      <c r="AL48" s="73">
        <v>0</v>
      </c>
      <c r="AM48" s="73">
        <v>0</v>
      </c>
      <c r="AN48" s="73">
        <v>0</v>
      </c>
      <c r="AO48" s="73">
        <v>0</v>
      </c>
      <c r="AP48" s="73">
        <v>0</v>
      </c>
      <c r="AQ48" s="73">
        <v>0</v>
      </c>
      <c r="AR48" s="73">
        <v>0</v>
      </c>
      <c r="AS48" s="73">
        <v>0</v>
      </c>
      <c r="AT48" s="73">
        <v>0</v>
      </c>
      <c r="AU48" s="73">
        <v>4.2193239425592576E-2</v>
      </c>
      <c r="AV48" s="73">
        <v>0.69133104109714172</v>
      </c>
      <c r="AW48" s="73">
        <v>3.3646286642613411E-2</v>
      </c>
      <c r="AX48" s="73">
        <v>0.20545308636336945</v>
      </c>
      <c r="AY48" s="73">
        <v>1.3303234140835514E-2</v>
      </c>
      <c r="AZ48" s="73">
        <v>1.4073112330447377E-2</v>
      </c>
      <c r="BA48" s="73">
        <v>0</v>
      </c>
      <c r="BB48" s="73">
        <v>0</v>
      </c>
      <c r="BC48" s="73">
        <v>0</v>
      </c>
      <c r="BD48" s="78"/>
    </row>
    <row r="49" spans="1:56" x14ac:dyDescent="0.25">
      <c r="A49" s="1" t="s">
        <v>9</v>
      </c>
      <c r="B49" s="73">
        <v>0.9680877297320819</v>
      </c>
      <c r="C49" s="73">
        <v>0</v>
      </c>
      <c r="D49" s="73">
        <v>0</v>
      </c>
      <c r="E49" s="73">
        <v>0</v>
      </c>
      <c r="F49" s="73">
        <v>3.1912270267918014E-2</v>
      </c>
      <c r="G49" s="73">
        <v>0</v>
      </c>
      <c r="H49" s="73">
        <v>0</v>
      </c>
      <c r="I49" s="73">
        <v>0</v>
      </c>
      <c r="J49" s="73">
        <v>0</v>
      </c>
      <c r="K49" s="73">
        <v>0.4676410311724733</v>
      </c>
      <c r="L49" s="73">
        <v>0.48669237406967963</v>
      </c>
      <c r="M49" s="73">
        <v>2.97837342250027E-2</v>
      </c>
      <c r="N49" s="73">
        <v>0</v>
      </c>
      <c r="O49" s="73">
        <v>1.5882860532844354E-2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73">
        <v>0</v>
      </c>
      <c r="AA49" s="73">
        <v>0</v>
      </c>
      <c r="AB49" s="73">
        <v>0</v>
      </c>
      <c r="AC49" s="73">
        <v>0</v>
      </c>
      <c r="AD49" s="73">
        <v>0</v>
      </c>
      <c r="AE49" s="73">
        <v>0</v>
      </c>
      <c r="AF49" s="73">
        <v>0</v>
      </c>
      <c r="AG49" s="73">
        <v>0</v>
      </c>
      <c r="AH49" s="73">
        <v>0</v>
      </c>
      <c r="AI49" s="73">
        <v>0</v>
      </c>
      <c r="AJ49" s="73">
        <v>0</v>
      </c>
      <c r="AK49" s="73">
        <v>0</v>
      </c>
      <c r="AL49" s="73">
        <v>0.10202898550724637</v>
      </c>
      <c r="AM49" s="73">
        <v>0.89797101449275363</v>
      </c>
      <c r="AN49" s="73">
        <v>0</v>
      </c>
      <c r="AO49" s="73">
        <v>0</v>
      </c>
      <c r="AP49" s="73">
        <v>0</v>
      </c>
      <c r="AQ49" s="73">
        <v>0</v>
      </c>
      <c r="AR49" s="73">
        <v>0</v>
      </c>
      <c r="AS49" s="73">
        <v>0</v>
      </c>
      <c r="AT49" s="73">
        <v>0</v>
      </c>
      <c r="AU49" s="73">
        <v>0</v>
      </c>
      <c r="AV49" s="73">
        <v>0.91899895877480764</v>
      </c>
      <c r="AW49" s="73">
        <v>2.4068522035778381E-4</v>
      </c>
      <c r="AX49" s="73">
        <v>3.0535629261044049E-2</v>
      </c>
      <c r="AY49" s="73">
        <v>5.0224726743790582E-2</v>
      </c>
      <c r="AZ49" s="73">
        <v>0</v>
      </c>
      <c r="BA49" s="73">
        <v>0</v>
      </c>
      <c r="BB49" s="73">
        <v>0</v>
      </c>
      <c r="BC49" s="73">
        <v>0</v>
      </c>
      <c r="BD49" s="78"/>
    </row>
    <row r="50" spans="1:56" x14ac:dyDescent="0.25">
      <c r="A50" s="1" t="s">
        <v>10</v>
      </c>
      <c r="B50" s="73">
        <v>1</v>
      </c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3.9977120911895085E-2</v>
      </c>
      <c r="L50" s="73">
        <v>0.96002287908810491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73">
        <v>0</v>
      </c>
      <c r="AA50" s="73">
        <v>0</v>
      </c>
      <c r="AB50" s="73">
        <v>0</v>
      </c>
      <c r="AC50" s="73">
        <v>0</v>
      </c>
      <c r="AD50" s="73">
        <v>0</v>
      </c>
      <c r="AE50" s="73">
        <v>0</v>
      </c>
      <c r="AF50" s="73">
        <v>0</v>
      </c>
      <c r="AG50" s="73">
        <v>0</v>
      </c>
      <c r="AH50" s="73">
        <v>0</v>
      </c>
      <c r="AI50" s="73">
        <v>0</v>
      </c>
      <c r="AJ50" s="73">
        <v>0</v>
      </c>
      <c r="AK50" s="73">
        <v>0</v>
      </c>
      <c r="AL50" s="73">
        <v>0</v>
      </c>
      <c r="AM50" s="73">
        <v>1</v>
      </c>
      <c r="AN50" s="73">
        <v>0</v>
      </c>
      <c r="AO50" s="73">
        <v>0</v>
      </c>
      <c r="AP50" s="73">
        <v>0</v>
      </c>
      <c r="AQ50" s="73">
        <v>0</v>
      </c>
      <c r="AR50" s="73">
        <v>0</v>
      </c>
      <c r="AS50" s="73">
        <v>0</v>
      </c>
      <c r="AT50" s="73">
        <v>0</v>
      </c>
      <c r="AU50" s="73">
        <v>1.9676654968655328E-2</v>
      </c>
      <c r="AV50" s="73">
        <v>0.90886549286621277</v>
      </c>
      <c r="AW50" s="73">
        <v>0</v>
      </c>
      <c r="AX50" s="73">
        <v>0</v>
      </c>
      <c r="AY50" s="73">
        <v>7.1457852165131924E-2</v>
      </c>
      <c r="AZ50" s="73">
        <v>0</v>
      </c>
      <c r="BA50" s="73">
        <v>0</v>
      </c>
      <c r="BB50" s="73">
        <v>0</v>
      </c>
      <c r="BC50" s="73">
        <v>0</v>
      </c>
      <c r="BD50" s="78"/>
    </row>
    <row r="51" spans="1:56" x14ac:dyDescent="0.25">
      <c r="A51" s="1" t="s">
        <v>11</v>
      </c>
      <c r="B51" s="73">
        <v>0</v>
      </c>
      <c r="C51" s="73">
        <v>0</v>
      </c>
      <c r="D51" s="73">
        <v>0</v>
      </c>
      <c r="E51" s="73">
        <v>0</v>
      </c>
      <c r="F51" s="73">
        <v>0.32702812057454983</v>
      </c>
      <c r="G51" s="73">
        <v>0.67297187942545011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0.21414653156664071</v>
      </c>
      <c r="X51" s="73">
        <v>0</v>
      </c>
      <c r="Y51" s="73">
        <v>0.78585346843335924</v>
      </c>
      <c r="Z51" s="73">
        <v>0</v>
      </c>
      <c r="AA51" s="73">
        <v>0</v>
      </c>
      <c r="AB51" s="73">
        <v>0</v>
      </c>
      <c r="AC51" s="73">
        <v>0</v>
      </c>
      <c r="AD51" s="73">
        <v>0</v>
      </c>
      <c r="AE51" s="73">
        <v>0</v>
      </c>
      <c r="AF51" s="73">
        <v>0</v>
      </c>
      <c r="AG51" s="73">
        <v>0</v>
      </c>
      <c r="AH51" s="73">
        <v>1</v>
      </c>
      <c r="AI51" s="73">
        <v>0</v>
      </c>
      <c r="AJ51" s="73">
        <v>0</v>
      </c>
      <c r="AK51" s="73">
        <v>0</v>
      </c>
      <c r="AL51" s="73">
        <v>0</v>
      </c>
      <c r="AM51" s="73">
        <v>0</v>
      </c>
      <c r="AN51" s="73">
        <v>0</v>
      </c>
      <c r="AO51" s="73">
        <v>0</v>
      </c>
      <c r="AP51" s="73">
        <v>0</v>
      </c>
      <c r="AQ51" s="73">
        <v>0</v>
      </c>
      <c r="AR51" s="73">
        <v>0</v>
      </c>
      <c r="AS51" s="73">
        <v>0</v>
      </c>
      <c r="AT51" s="73">
        <v>0</v>
      </c>
      <c r="AU51" s="73">
        <v>0</v>
      </c>
      <c r="AV51" s="73">
        <v>0</v>
      </c>
      <c r="AW51" s="73">
        <v>0</v>
      </c>
      <c r="AX51" s="73">
        <v>1.1646429764954884E-2</v>
      </c>
      <c r="AY51" s="73">
        <v>0.60113066726077757</v>
      </c>
      <c r="AZ51" s="73">
        <v>0.38722290297426759</v>
      </c>
      <c r="BA51" s="73">
        <v>0</v>
      </c>
      <c r="BB51" s="73">
        <v>0</v>
      </c>
      <c r="BC51" s="73">
        <v>0</v>
      </c>
      <c r="BD51" s="78"/>
    </row>
    <row r="52" spans="1:56" x14ac:dyDescent="0.25">
      <c r="A52" s="1" t="s">
        <v>12</v>
      </c>
      <c r="B52" s="73">
        <v>0.99104608953910456</v>
      </c>
      <c r="C52" s="73">
        <v>8.953910460895392E-3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0.26436544559304997</v>
      </c>
      <c r="L52" s="73">
        <v>0.73563455440695014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0.18620079610791684</v>
      </c>
      <c r="U52" s="73">
        <v>0.81379920389208305</v>
      </c>
      <c r="V52" s="73">
        <v>0</v>
      </c>
      <c r="W52" s="73">
        <v>0</v>
      </c>
      <c r="X52" s="73">
        <v>0</v>
      </c>
      <c r="Y52" s="73">
        <v>0</v>
      </c>
      <c r="Z52" s="73">
        <v>0</v>
      </c>
      <c r="AA52" s="73">
        <v>0</v>
      </c>
      <c r="AB52" s="73">
        <v>0</v>
      </c>
      <c r="AC52" s="73">
        <v>0</v>
      </c>
      <c r="AD52" s="73">
        <v>0</v>
      </c>
      <c r="AE52" s="73">
        <v>0</v>
      </c>
      <c r="AF52" s="73">
        <v>0</v>
      </c>
      <c r="AG52" s="73">
        <v>0</v>
      </c>
      <c r="AH52" s="73">
        <v>0</v>
      </c>
      <c r="AI52" s="73">
        <v>0</v>
      </c>
      <c r="AJ52" s="73">
        <v>0</v>
      </c>
      <c r="AK52" s="73">
        <v>0</v>
      </c>
      <c r="AL52" s="73">
        <v>0</v>
      </c>
      <c r="AM52" s="73">
        <v>0</v>
      </c>
      <c r="AN52" s="73">
        <v>0</v>
      </c>
      <c r="AO52" s="73">
        <v>0</v>
      </c>
      <c r="AP52" s="73">
        <v>0</v>
      </c>
      <c r="AQ52" s="73">
        <v>0</v>
      </c>
      <c r="AR52" s="73">
        <v>0</v>
      </c>
      <c r="AS52" s="73">
        <v>0</v>
      </c>
      <c r="AT52" s="73">
        <v>0</v>
      </c>
      <c r="AU52" s="73">
        <v>0.12999560240401914</v>
      </c>
      <c r="AV52" s="73">
        <v>0.78930184832291683</v>
      </c>
      <c r="AW52" s="73">
        <v>0</v>
      </c>
      <c r="AX52" s="73">
        <v>6.3392012366572936E-2</v>
      </c>
      <c r="AY52" s="73">
        <v>1.731053690649112E-2</v>
      </c>
      <c r="AZ52" s="73">
        <v>0</v>
      </c>
      <c r="BA52" s="73">
        <v>0</v>
      </c>
      <c r="BB52" s="73">
        <v>0</v>
      </c>
      <c r="BC52" s="73">
        <v>0</v>
      </c>
      <c r="BD52" s="78"/>
    </row>
    <row r="53" spans="1:56" x14ac:dyDescent="0.25">
      <c r="A53" s="1" t="s">
        <v>13</v>
      </c>
      <c r="B53" s="73">
        <v>1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73">
        <v>0</v>
      </c>
      <c r="AA53" s="73">
        <v>0</v>
      </c>
      <c r="AB53" s="73">
        <v>0</v>
      </c>
      <c r="AC53" s="73">
        <v>0</v>
      </c>
      <c r="AD53" s="73">
        <v>0</v>
      </c>
      <c r="AE53" s="73">
        <v>0</v>
      </c>
      <c r="AF53" s="73">
        <v>0</v>
      </c>
      <c r="AG53" s="73">
        <v>0</v>
      </c>
      <c r="AH53" s="73">
        <v>0</v>
      </c>
      <c r="AI53" s="73">
        <v>0</v>
      </c>
      <c r="AJ53" s="73">
        <v>0</v>
      </c>
      <c r="AK53" s="73">
        <v>0</v>
      </c>
      <c r="AL53" s="73">
        <v>0</v>
      </c>
      <c r="AM53" s="73">
        <v>0</v>
      </c>
      <c r="AN53" s="73">
        <v>0</v>
      </c>
      <c r="AO53" s="73">
        <v>0</v>
      </c>
      <c r="AP53" s="73">
        <v>0</v>
      </c>
      <c r="AQ53" s="73">
        <v>0</v>
      </c>
      <c r="AR53" s="73">
        <v>0</v>
      </c>
      <c r="AS53" s="73">
        <v>0</v>
      </c>
      <c r="AT53" s="73">
        <v>0</v>
      </c>
      <c r="AU53" s="73">
        <v>2.5426863972680708E-2</v>
      </c>
      <c r="AV53" s="73">
        <v>0.93630478087649405</v>
      </c>
      <c r="AW53" s="73">
        <v>3.1303357996585093E-3</v>
      </c>
      <c r="AX53" s="73">
        <v>0</v>
      </c>
      <c r="AY53" s="73">
        <v>0</v>
      </c>
      <c r="AZ53" s="73">
        <v>0</v>
      </c>
      <c r="BA53" s="73">
        <v>0</v>
      </c>
      <c r="BB53" s="73">
        <v>3.5138019351166762E-2</v>
      </c>
      <c r="BC53" s="73">
        <v>0</v>
      </c>
      <c r="BD53" s="78"/>
    </row>
    <row r="54" spans="1:56" x14ac:dyDescent="0.25">
      <c r="A54" s="1" t="s">
        <v>14</v>
      </c>
      <c r="B54" s="73">
        <v>0.81889508876018269</v>
      </c>
      <c r="C54" s="73">
        <v>1.3543579601638649E-2</v>
      </c>
      <c r="D54" s="73">
        <v>6.1861374017045719E-3</v>
      </c>
      <c r="E54" s="73">
        <v>6.9807411592974523E-3</v>
      </c>
      <c r="F54" s="73">
        <v>8.0990723736874323E-3</v>
      </c>
      <c r="G54" s="73">
        <v>0.11214507698827518</v>
      </c>
      <c r="H54" s="73">
        <v>9.1820878655177283E-4</v>
      </c>
      <c r="I54" s="73">
        <v>3.3232094928662241E-2</v>
      </c>
      <c r="J54" s="73">
        <v>0</v>
      </c>
      <c r="K54" s="73">
        <v>1.2360939431396787E-3</v>
      </c>
      <c r="L54" s="73">
        <v>0</v>
      </c>
      <c r="M54" s="73">
        <v>0</v>
      </c>
      <c r="N54" s="73">
        <v>0</v>
      </c>
      <c r="O54" s="73">
        <v>0.37524280416740247</v>
      </c>
      <c r="P54" s="73">
        <v>0</v>
      </c>
      <c r="Q54" s="73">
        <v>0</v>
      </c>
      <c r="R54" s="73">
        <v>0.62352110188945786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73">
        <v>0</v>
      </c>
      <c r="Z54" s="73">
        <v>0</v>
      </c>
      <c r="AA54" s="73">
        <v>0</v>
      </c>
      <c r="AB54" s="73">
        <v>0</v>
      </c>
      <c r="AC54" s="73">
        <v>0</v>
      </c>
      <c r="AD54" s="73">
        <v>0</v>
      </c>
      <c r="AE54" s="73">
        <v>0</v>
      </c>
      <c r="AF54" s="73">
        <v>0</v>
      </c>
      <c r="AG54" s="73">
        <v>0</v>
      </c>
      <c r="AH54" s="73">
        <v>0</v>
      </c>
      <c r="AI54" s="73">
        <v>0</v>
      </c>
      <c r="AJ54" s="73">
        <v>0</v>
      </c>
      <c r="AK54" s="73">
        <v>0</v>
      </c>
      <c r="AL54" s="73">
        <v>0</v>
      </c>
      <c r="AM54" s="73">
        <v>0</v>
      </c>
      <c r="AN54" s="73">
        <v>0</v>
      </c>
      <c r="AO54" s="73">
        <v>0</v>
      </c>
      <c r="AP54" s="73">
        <v>0</v>
      </c>
      <c r="AQ54" s="73">
        <v>0</v>
      </c>
      <c r="AR54" s="73">
        <v>0</v>
      </c>
      <c r="AS54" s="73">
        <v>0</v>
      </c>
      <c r="AT54" s="73">
        <v>0</v>
      </c>
      <c r="AU54" s="73">
        <v>0</v>
      </c>
      <c r="AV54" s="73">
        <v>0.23040219314987681</v>
      </c>
      <c r="AW54" s="73">
        <v>0</v>
      </c>
      <c r="AX54" s="73">
        <v>2.1697262032827846E-2</v>
      </c>
      <c r="AY54" s="73">
        <v>0.38355397855432555</v>
      </c>
      <c r="AZ54" s="73">
        <v>0.331045910400111</v>
      </c>
      <c r="BA54" s="73">
        <v>0</v>
      </c>
      <c r="BB54" s="73">
        <v>3.3300655862858727E-2</v>
      </c>
      <c r="BC54" s="73">
        <v>0</v>
      </c>
      <c r="BD54" s="78"/>
    </row>
    <row r="55" spans="1:56" x14ac:dyDescent="0.25">
      <c r="A55" s="1" t="s">
        <v>15</v>
      </c>
      <c r="B55" s="73">
        <v>0.80269049128043679</v>
      </c>
      <c r="C55" s="73">
        <v>0.19730950871956332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73">
        <v>0</v>
      </c>
      <c r="AA55" s="73">
        <v>0</v>
      </c>
      <c r="AB55" s="73">
        <v>0</v>
      </c>
      <c r="AC55" s="73">
        <v>0</v>
      </c>
      <c r="AD55" s="73">
        <v>0</v>
      </c>
      <c r="AE55" s="73">
        <v>0</v>
      </c>
      <c r="AF55" s="73">
        <v>0</v>
      </c>
      <c r="AG55" s="73">
        <v>0</v>
      </c>
      <c r="AH55" s="73">
        <v>0</v>
      </c>
      <c r="AI55" s="73">
        <v>0</v>
      </c>
      <c r="AJ55" s="73">
        <v>0</v>
      </c>
      <c r="AK55" s="73">
        <v>0</v>
      </c>
      <c r="AL55" s="73">
        <v>0</v>
      </c>
      <c r="AM55" s="73">
        <v>0</v>
      </c>
      <c r="AN55" s="73">
        <v>0</v>
      </c>
      <c r="AO55" s="73">
        <v>0</v>
      </c>
      <c r="AP55" s="73">
        <v>0</v>
      </c>
      <c r="AQ55" s="73">
        <v>0</v>
      </c>
      <c r="AR55" s="73">
        <v>0</v>
      </c>
      <c r="AS55" s="73">
        <v>0</v>
      </c>
      <c r="AT55" s="73">
        <v>0</v>
      </c>
      <c r="AU55" s="73">
        <v>0</v>
      </c>
      <c r="AV55" s="73">
        <v>0.76346113379066538</v>
      </c>
      <c r="AW55" s="73">
        <v>0</v>
      </c>
      <c r="AX55" s="73">
        <v>2.4022557973149276E-2</v>
      </c>
      <c r="AY55" s="73">
        <v>0.21251630823618534</v>
      </c>
      <c r="AZ55" s="73">
        <v>0</v>
      </c>
      <c r="BA55" s="73">
        <v>0</v>
      </c>
      <c r="BB55" s="73">
        <v>0</v>
      </c>
      <c r="BC55" s="73">
        <v>0</v>
      </c>
      <c r="BD55" s="78"/>
    </row>
    <row r="56" spans="1:56" x14ac:dyDescent="0.25">
      <c r="A56" s="1" t="s">
        <v>16</v>
      </c>
      <c r="B56" s="73">
        <v>1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1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73">
        <v>0</v>
      </c>
      <c r="AA56" s="73">
        <v>0</v>
      </c>
      <c r="AB56" s="73">
        <v>0</v>
      </c>
      <c r="AC56" s="73">
        <v>0</v>
      </c>
      <c r="AD56" s="73">
        <v>0</v>
      </c>
      <c r="AE56" s="73">
        <v>0</v>
      </c>
      <c r="AF56" s="73">
        <v>0</v>
      </c>
      <c r="AG56" s="73">
        <v>0</v>
      </c>
      <c r="AH56" s="73">
        <v>0</v>
      </c>
      <c r="AI56" s="73">
        <v>0</v>
      </c>
      <c r="AJ56" s="73">
        <v>0</v>
      </c>
      <c r="AK56" s="73">
        <v>0</v>
      </c>
      <c r="AL56" s="73">
        <v>0</v>
      </c>
      <c r="AM56" s="73">
        <v>0</v>
      </c>
      <c r="AN56" s="73">
        <v>0</v>
      </c>
      <c r="AO56" s="73">
        <v>0</v>
      </c>
      <c r="AP56" s="73">
        <v>0</v>
      </c>
      <c r="AQ56" s="73">
        <v>0</v>
      </c>
      <c r="AR56" s="73">
        <v>0</v>
      </c>
      <c r="AS56" s="73">
        <v>0</v>
      </c>
      <c r="AT56" s="73">
        <v>0</v>
      </c>
      <c r="AU56" s="73">
        <v>9.3005700894567243E-3</v>
      </c>
      <c r="AV56" s="73">
        <v>0.95732779017102687</v>
      </c>
      <c r="AW56" s="73">
        <v>0</v>
      </c>
      <c r="AX56" s="73">
        <v>3.3236440658870187E-3</v>
      </c>
      <c r="AY56" s="73">
        <v>3.0047995673629417E-2</v>
      </c>
      <c r="AZ56" s="73">
        <v>0</v>
      </c>
      <c r="BA56" s="73">
        <v>0</v>
      </c>
      <c r="BB56" s="73">
        <v>0</v>
      </c>
      <c r="BC56" s="73">
        <v>0</v>
      </c>
      <c r="BD56" s="78"/>
    </row>
    <row r="57" spans="1:56" x14ac:dyDescent="0.25">
      <c r="A57" s="1" t="s">
        <v>17</v>
      </c>
      <c r="B57" s="73">
        <v>0.99570390571006973</v>
      </c>
      <c r="C57" s="73">
        <v>4.2960942899303283E-3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73">
        <v>0</v>
      </c>
      <c r="AA57" s="73">
        <v>0</v>
      </c>
      <c r="AB57" s="73">
        <v>0</v>
      </c>
      <c r="AC57" s="73">
        <v>1</v>
      </c>
      <c r="AD57" s="73">
        <v>0</v>
      </c>
      <c r="AE57" s="73">
        <v>0</v>
      </c>
      <c r="AF57" s="73">
        <v>0</v>
      </c>
      <c r="AG57" s="73">
        <v>0</v>
      </c>
      <c r="AH57" s="73">
        <v>0</v>
      </c>
      <c r="AI57" s="73">
        <v>0</v>
      </c>
      <c r="AJ57" s="73">
        <v>0</v>
      </c>
      <c r="AK57" s="73">
        <v>0</v>
      </c>
      <c r="AL57" s="73">
        <v>0</v>
      </c>
      <c r="AM57" s="73">
        <v>0</v>
      </c>
      <c r="AN57" s="73">
        <v>0</v>
      </c>
      <c r="AO57" s="73">
        <v>0</v>
      </c>
      <c r="AP57" s="73">
        <v>0</v>
      </c>
      <c r="AQ57" s="73">
        <v>0</v>
      </c>
      <c r="AR57" s="73">
        <v>0</v>
      </c>
      <c r="AS57" s="73">
        <v>0</v>
      </c>
      <c r="AT57" s="73">
        <v>0</v>
      </c>
      <c r="AU57" s="73">
        <v>9.3071354705274046E-3</v>
      </c>
      <c r="AV57" s="73">
        <v>0.8260698281380805</v>
      </c>
      <c r="AW57" s="73">
        <v>2.1716649431230608E-2</v>
      </c>
      <c r="AX57" s="73">
        <v>0</v>
      </c>
      <c r="AY57" s="73">
        <v>0.14290638696016153</v>
      </c>
      <c r="AZ57" s="73">
        <v>0</v>
      </c>
      <c r="BA57" s="73">
        <v>0</v>
      </c>
      <c r="BB57" s="73">
        <v>0</v>
      </c>
      <c r="BC57" s="73">
        <v>0</v>
      </c>
      <c r="BD57" s="78"/>
    </row>
    <row r="58" spans="1:56" x14ac:dyDescent="0.25">
      <c r="A58" s="79"/>
      <c r="B58" s="80"/>
      <c r="C58" s="81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1"/>
      <c r="AV58" s="80"/>
      <c r="AW58" s="80"/>
      <c r="AX58" s="80"/>
      <c r="AY58" s="80"/>
      <c r="AZ58" s="80"/>
      <c r="BA58" s="80"/>
      <c r="BB58" s="80"/>
      <c r="BC58" s="80"/>
      <c r="BD58" s="78"/>
    </row>
    <row r="59" spans="1:56" x14ac:dyDescent="0.25">
      <c r="A59" s="79"/>
      <c r="B59" s="80"/>
      <c r="C59" s="81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1"/>
      <c r="AV59" s="80"/>
      <c r="AW59" s="80"/>
      <c r="AX59" s="80"/>
      <c r="AY59" s="80"/>
      <c r="AZ59" s="80"/>
      <c r="BA59" s="80"/>
      <c r="BB59" s="80"/>
      <c r="BC59" s="80"/>
      <c r="BD59" s="78"/>
    </row>
    <row r="60" spans="1:56" ht="15.75" customHeight="1" x14ac:dyDescent="0.25">
      <c r="A60" s="111" t="s">
        <v>4</v>
      </c>
      <c r="B60" s="142" t="s">
        <v>158</v>
      </c>
      <c r="C60" s="143"/>
      <c r="D60" s="143"/>
      <c r="E60" s="143"/>
      <c r="F60" s="143"/>
      <c r="G60" s="144"/>
      <c r="H60" s="82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1"/>
      <c r="AT60" s="80"/>
      <c r="AU60" s="80"/>
      <c r="AV60" s="80"/>
      <c r="AW60" s="80"/>
      <c r="AX60" s="80"/>
      <c r="AY60" s="80"/>
      <c r="AZ60" s="80"/>
      <c r="BA60" s="80"/>
      <c r="BB60" s="78"/>
    </row>
    <row r="61" spans="1:56" ht="25.5" x14ac:dyDescent="0.25">
      <c r="A61" s="113"/>
      <c r="B61" s="1" t="s">
        <v>159</v>
      </c>
      <c r="C61" s="1" t="s">
        <v>160</v>
      </c>
      <c r="D61" s="1" t="s">
        <v>161</v>
      </c>
      <c r="E61" s="1" t="s">
        <v>162</v>
      </c>
      <c r="F61" s="1" t="s">
        <v>132</v>
      </c>
      <c r="G61" s="1" t="s">
        <v>163</v>
      </c>
      <c r="H61" s="82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1"/>
      <c r="AT61" s="80"/>
      <c r="AU61" s="80"/>
      <c r="AV61" s="80"/>
      <c r="AW61" s="80"/>
      <c r="AX61" s="80"/>
      <c r="AY61" s="80"/>
      <c r="AZ61" s="80"/>
      <c r="BA61" s="80"/>
      <c r="BB61" s="78"/>
    </row>
    <row r="62" spans="1:56" x14ac:dyDescent="0.25">
      <c r="A62" s="1" t="s">
        <v>5</v>
      </c>
      <c r="B62" s="11">
        <v>0.27500000000000002</v>
      </c>
      <c r="C62" s="11">
        <v>3.3333333E-2</v>
      </c>
      <c r="D62" s="11">
        <v>0.66666666699999999</v>
      </c>
      <c r="E62" s="11">
        <v>0.25480130365302039</v>
      </c>
      <c r="F62" s="2">
        <v>6110.7142857142944</v>
      </c>
      <c r="G62" s="2">
        <v>239.6358543417368</v>
      </c>
      <c r="H62" s="82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1"/>
      <c r="AT62" s="80"/>
      <c r="AU62" s="80"/>
      <c r="AV62" s="80"/>
      <c r="AW62" s="80"/>
      <c r="AX62" s="80"/>
      <c r="AY62" s="80"/>
      <c r="AZ62" s="80"/>
      <c r="BA62" s="80"/>
      <c r="BB62" s="78"/>
    </row>
    <row r="63" spans="1:56" x14ac:dyDescent="0.25">
      <c r="A63" s="1" t="s">
        <v>321</v>
      </c>
      <c r="B63" s="11">
        <v>0.33333333300000001</v>
      </c>
      <c r="C63" s="11">
        <v>0.33333333300000001</v>
      </c>
      <c r="D63" s="11">
        <v>0.33333333300000001</v>
      </c>
      <c r="E63" s="11">
        <v>0</v>
      </c>
      <c r="F63" s="2">
        <v>9955.4761904762199</v>
      </c>
      <c r="G63" s="2">
        <v>53.237840590781801</v>
      </c>
      <c r="H63" s="82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1"/>
      <c r="AT63" s="80"/>
      <c r="AU63" s="80"/>
      <c r="AV63" s="80"/>
      <c r="AW63" s="80"/>
      <c r="AX63" s="80"/>
      <c r="AY63" s="80"/>
      <c r="AZ63" s="80"/>
      <c r="BA63" s="80"/>
      <c r="BB63" s="78"/>
    </row>
    <row r="64" spans="1:56" x14ac:dyDescent="0.25">
      <c r="A64" s="1" t="s">
        <v>7</v>
      </c>
      <c r="B64" s="11">
        <v>0.57554112555844161</v>
      </c>
      <c r="C64" s="11">
        <v>3.3333333E-2</v>
      </c>
      <c r="D64" s="11">
        <v>3</v>
      </c>
      <c r="E64" s="11">
        <v>0.67026407693790624</v>
      </c>
      <c r="F64" s="2">
        <v>23354.871563767505</v>
      </c>
      <c r="G64" s="2">
        <v>5655.1104100946468</v>
      </c>
      <c r="H64" s="82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1"/>
      <c r="AT64" s="80"/>
      <c r="AU64" s="80"/>
      <c r="AV64" s="80"/>
      <c r="AW64" s="80"/>
      <c r="AX64" s="80"/>
      <c r="AY64" s="80"/>
      <c r="AZ64" s="80"/>
      <c r="BA64" s="80"/>
      <c r="BB64" s="78"/>
    </row>
    <row r="65" spans="1:54" x14ac:dyDescent="0.25">
      <c r="A65" s="1" t="s">
        <v>8</v>
      </c>
      <c r="B65" s="11"/>
      <c r="C65" s="11"/>
      <c r="D65" s="11"/>
      <c r="E65" s="11"/>
      <c r="F65" s="2">
        <v>41553.095238095077</v>
      </c>
      <c r="G65" s="2">
        <v>0</v>
      </c>
      <c r="H65" s="82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1"/>
      <c r="AT65" s="80"/>
      <c r="AU65" s="80"/>
      <c r="AV65" s="80"/>
      <c r="AW65" s="80"/>
      <c r="AX65" s="80"/>
      <c r="AY65" s="80"/>
      <c r="AZ65" s="80"/>
      <c r="BA65" s="80"/>
      <c r="BB65" s="78"/>
    </row>
    <row r="66" spans="1:54" x14ac:dyDescent="0.25">
      <c r="A66" s="1" t="s">
        <v>9</v>
      </c>
      <c r="B66" s="11">
        <v>0.3229166665</v>
      </c>
      <c r="C66" s="11">
        <v>0.16666666699999999</v>
      </c>
      <c r="D66" s="11">
        <v>0.5</v>
      </c>
      <c r="E66" s="11">
        <v>8.785943613519602E-2</v>
      </c>
      <c r="F66" s="2">
        <v>17420.476190476093</v>
      </c>
      <c r="G66" s="2">
        <v>504.94133885438248</v>
      </c>
      <c r="H66" s="82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1"/>
      <c r="AT66" s="80"/>
      <c r="AU66" s="80"/>
      <c r="AV66" s="80"/>
      <c r="AW66" s="80"/>
      <c r="AX66" s="80"/>
      <c r="AY66" s="80"/>
      <c r="AZ66" s="80"/>
      <c r="BA66" s="80"/>
      <c r="BB66" s="78"/>
    </row>
    <row r="67" spans="1:54" x14ac:dyDescent="0.25">
      <c r="A67" s="1" t="s">
        <v>10</v>
      </c>
      <c r="B67" s="11">
        <v>0.33333333300000001</v>
      </c>
      <c r="C67" s="11">
        <v>0.33333333300000001</v>
      </c>
      <c r="D67" s="11">
        <v>0.33333333300000001</v>
      </c>
      <c r="E67" s="11">
        <v>0</v>
      </c>
      <c r="F67" s="2">
        <v>29200.476190476205</v>
      </c>
      <c r="G67" s="2">
        <v>1277.5208333333319</v>
      </c>
      <c r="H67" s="82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1"/>
      <c r="AT67" s="80"/>
      <c r="AU67" s="80"/>
      <c r="AV67" s="80"/>
      <c r="AW67" s="80"/>
      <c r="AX67" s="80"/>
      <c r="AY67" s="80"/>
      <c r="AZ67" s="80"/>
      <c r="BA67" s="80"/>
      <c r="BB67" s="78"/>
    </row>
    <row r="68" spans="1:54" x14ac:dyDescent="0.25">
      <c r="A68" s="1" t="s">
        <v>11</v>
      </c>
      <c r="B68" s="11">
        <v>0.26666666656043958</v>
      </c>
      <c r="C68" s="11">
        <v>1.6666667E-2</v>
      </c>
      <c r="D68" s="11">
        <v>2</v>
      </c>
      <c r="E68" s="11">
        <v>0.35821591412499582</v>
      </c>
      <c r="F68" s="2">
        <v>24787.380952380903</v>
      </c>
      <c r="G68" s="2">
        <v>13190.945419103255</v>
      </c>
      <c r="H68" s="82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1"/>
      <c r="AT68" s="80"/>
      <c r="AU68" s="80"/>
      <c r="AV68" s="80"/>
      <c r="AW68" s="80"/>
      <c r="AX68" s="80"/>
      <c r="AY68" s="80"/>
      <c r="AZ68" s="80"/>
      <c r="BA68" s="80"/>
      <c r="BB68" s="78"/>
    </row>
    <row r="69" spans="1:54" x14ac:dyDescent="0.25">
      <c r="A69" s="1" t="s">
        <v>20</v>
      </c>
      <c r="B69" s="11">
        <v>0.25</v>
      </c>
      <c r="C69" s="11">
        <v>0.25</v>
      </c>
      <c r="D69" s="11">
        <v>0.25</v>
      </c>
      <c r="E69" s="11">
        <v>0</v>
      </c>
      <c r="F69" s="2">
        <v>13799.523809523871</v>
      </c>
      <c r="G69" s="2">
        <v>210.14503263234241</v>
      </c>
      <c r="H69" s="82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1"/>
      <c r="AT69" s="80"/>
      <c r="AU69" s="80"/>
      <c r="AV69" s="80"/>
      <c r="AW69" s="80"/>
      <c r="AX69" s="80"/>
      <c r="AY69" s="80"/>
      <c r="AZ69" s="80"/>
      <c r="BA69" s="80"/>
      <c r="BB69" s="78"/>
    </row>
    <row r="70" spans="1:54" x14ac:dyDescent="0.25">
      <c r="A70" s="1" t="s">
        <v>13</v>
      </c>
      <c r="B70" s="11">
        <v>0.41666666666666663</v>
      </c>
      <c r="C70" s="11">
        <v>8.3333332999999996E-2</v>
      </c>
      <c r="D70" s="11">
        <v>1</v>
      </c>
      <c r="E70" s="11">
        <v>0.41434116472322907</v>
      </c>
      <c r="F70" s="2">
        <v>21555</v>
      </c>
      <c r="G70" s="2">
        <v>449.0625</v>
      </c>
      <c r="H70" s="82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1"/>
      <c r="AT70" s="80"/>
      <c r="AU70" s="80"/>
      <c r="AV70" s="80"/>
      <c r="AW70" s="80"/>
      <c r="AX70" s="80"/>
      <c r="AY70" s="80"/>
      <c r="AZ70" s="80"/>
      <c r="BA70" s="80"/>
      <c r="BB70" s="78"/>
    </row>
    <row r="71" spans="1:54" x14ac:dyDescent="0.25">
      <c r="A71" s="1" t="s">
        <v>14</v>
      </c>
      <c r="B71" s="11">
        <v>0.25456621006849328</v>
      </c>
      <c r="C71" s="11">
        <v>3.3333333E-2</v>
      </c>
      <c r="D71" s="11">
        <v>2</v>
      </c>
      <c r="E71" s="11">
        <v>0.29909885433802785</v>
      </c>
      <c r="F71" s="2">
        <v>18229.999999999916</v>
      </c>
      <c r="G71" s="2">
        <v>4198.0757097791802</v>
      </c>
      <c r="H71" s="82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1"/>
      <c r="AT71" s="80"/>
      <c r="AU71" s="80"/>
      <c r="AV71" s="80"/>
      <c r="AW71" s="80"/>
      <c r="AX71" s="80"/>
      <c r="AY71" s="80"/>
      <c r="AZ71" s="80"/>
      <c r="BA71" s="80"/>
      <c r="BB71" s="78"/>
    </row>
    <row r="72" spans="1:54" x14ac:dyDescent="0.25">
      <c r="A72" s="1" t="s">
        <v>15</v>
      </c>
      <c r="B72" s="11">
        <v>0.38791666675000003</v>
      </c>
      <c r="C72" s="11">
        <v>6.6666670000000003E-3</v>
      </c>
      <c r="D72" s="11">
        <v>1.6666666670000001</v>
      </c>
      <c r="E72" s="11">
        <v>0.53035374951105785</v>
      </c>
      <c r="F72" s="2">
        <v>19823.809523809501</v>
      </c>
      <c r="G72" s="2">
        <v>2349.4885361552001</v>
      </c>
      <c r="H72" s="82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1"/>
      <c r="AT72" s="80"/>
      <c r="AU72" s="80"/>
      <c r="AV72" s="80"/>
      <c r="AW72" s="80"/>
      <c r="AX72" s="80"/>
      <c r="AY72" s="80"/>
      <c r="AZ72" s="80"/>
      <c r="BA72" s="80"/>
      <c r="BB72" s="78"/>
    </row>
    <row r="73" spans="1:54" x14ac:dyDescent="0.25">
      <c r="A73" s="1" t="s">
        <v>16</v>
      </c>
      <c r="B73" s="11">
        <v>0.27777777799999998</v>
      </c>
      <c r="C73" s="11">
        <v>0.16666666699999999</v>
      </c>
      <c r="D73" s="11">
        <v>0.5</v>
      </c>
      <c r="E73" s="11">
        <v>0.15738016071865055</v>
      </c>
      <c r="F73" s="2">
        <v>20116.904761904756</v>
      </c>
      <c r="G73" s="2">
        <v>321.01443768996899</v>
      </c>
      <c r="H73" s="82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1"/>
      <c r="AT73" s="80"/>
      <c r="AU73" s="80"/>
      <c r="AV73" s="80"/>
      <c r="AW73" s="80"/>
      <c r="AX73" s="80"/>
      <c r="AY73" s="80"/>
      <c r="AZ73" s="80"/>
      <c r="BA73" s="80"/>
      <c r="BB73" s="78"/>
    </row>
    <row r="74" spans="1:54" x14ac:dyDescent="0.25">
      <c r="A74" s="1" t="s">
        <v>17</v>
      </c>
      <c r="B74" s="11"/>
      <c r="C74" s="11"/>
      <c r="D74" s="11"/>
      <c r="E74" s="11"/>
      <c r="F74" s="2">
        <v>10447.857142857127</v>
      </c>
      <c r="G74" s="2">
        <v>0</v>
      </c>
      <c r="H74" s="82"/>
    </row>
    <row r="78" spans="1:54" ht="15.75" customHeight="1" x14ac:dyDescent="0.25">
      <c r="A78" s="111" t="s">
        <v>4</v>
      </c>
      <c r="B78" s="111" t="s">
        <v>19</v>
      </c>
      <c r="C78" s="114" t="s">
        <v>69</v>
      </c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1:54" ht="15.75" customHeight="1" x14ac:dyDescent="0.25">
      <c r="A79" s="112"/>
      <c r="B79" s="112"/>
      <c r="C79" s="117" t="s">
        <v>70</v>
      </c>
      <c r="D79" s="130"/>
      <c r="E79" s="139" t="s">
        <v>40</v>
      </c>
      <c r="F79" s="117" t="s">
        <v>71</v>
      </c>
      <c r="G79" s="130"/>
      <c r="H79" s="139" t="s">
        <v>40</v>
      </c>
      <c r="I79" s="117" t="s">
        <v>72</v>
      </c>
      <c r="J79" s="130"/>
      <c r="K79" s="139" t="s">
        <v>40</v>
      </c>
      <c r="L79" s="117" t="s">
        <v>73</v>
      </c>
      <c r="M79" s="130"/>
      <c r="N79" s="139" t="s">
        <v>40</v>
      </c>
      <c r="O79" s="117" t="s">
        <v>74</v>
      </c>
      <c r="P79" s="130"/>
      <c r="Q79" s="139" t="s">
        <v>40</v>
      </c>
    </row>
    <row r="80" spans="1:54" ht="25.5" x14ac:dyDescent="0.25">
      <c r="A80" s="113"/>
      <c r="B80" s="113"/>
      <c r="C80" s="1" t="s">
        <v>3</v>
      </c>
      <c r="D80" s="1" t="s">
        <v>18</v>
      </c>
      <c r="E80" s="141"/>
      <c r="F80" s="1" t="s">
        <v>3</v>
      </c>
      <c r="G80" s="1" t="s">
        <v>18</v>
      </c>
      <c r="H80" s="141"/>
      <c r="I80" s="1" t="s">
        <v>3</v>
      </c>
      <c r="J80" s="1" t="s">
        <v>18</v>
      </c>
      <c r="K80" s="141"/>
      <c r="L80" s="1" t="s">
        <v>3</v>
      </c>
      <c r="M80" s="1" t="s">
        <v>18</v>
      </c>
      <c r="N80" s="141"/>
      <c r="O80" s="1" t="s">
        <v>3</v>
      </c>
      <c r="P80" s="1" t="s">
        <v>18</v>
      </c>
      <c r="Q80" s="141"/>
    </row>
    <row r="81" spans="1:17" x14ac:dyDescent="0.25">
      <c r="A81" s="1" t="s">
        <v>5</v>
      </c>
      <c r="B81" s="2">
        <v>6111</v>
      </c>
      <c r="C81" s="73">
        <v>2.9411764705882422E-2</v>
      </c>
      <c r="D81" s="73">
        <v>7.1911593800110126E-4</v>
      </c>
      <c r="E81" s="2">
        <f>B81*C81</f>
        <v>179.73529411764747</v>
      </c>
      <c r="F81" s="73">
        <v>0.97058823529411764</v>
      </c>
      <c r="G81" s="73">
        <v>2.3730825954036288E-2</v>
      </c>
      <c r="H81" s="2">
        <f>F81*B81</f>
        <v>5931.2647058823532</v>
      </c>
      <c r="I81" s="73">
        <v>0</v>
      </c>
      <c r="J81" s="73">
        <v>0</v>
      </c>
      <c r="K81" s="2">
        <f>I81*B81</f>
        <v>0</v>
      </c>
      <c r="L81" s="73">
        <v>0</v>
      </c>
      <c r="M81" s="73">
        <v>0</v>
      </c>
      <c r="N81" s="2">
        <f>L81*B81</f>
        <v>0</v>
      </c>
      <c r="O81" s="73">
        <v>0</v>
      </c>
      <c r="P81" s="73">
        <v>0</v>
      </c>
      <c r="Q81" s="2">
        <f>O81*B81</f>
        <v>0</v>
      </c>
    </row>
    <row r="82" spans="1:17" x14ac:dyDescent="0.25">
      <c r="A82" s="1" t="s">
        <v>321</v>
      </c>
      <c r="B82" s="2">
        <v>9955</v>
      </c>
      <c r="C82" s="73">
        <v>0</v>
      </c>
      <c r="D82" s="73">
        <v>0</v>
      </c>
      <c r="E82" s="2">
        <f t="shared" ref="E82:E93" si="10">B82*C82</f>
        <v>0</v>
      </c>
      <c r="F82" s="73">
        <v>1</v>
      </c>
      <c r="G82" s="73">
        <v>3.9063941495031937E-2</v>
      </c>
      <c r="H82" s="2">
        <f t="shared" ref="H82:H93" si="11">F82*B82</f>
        <v>9955</v>
      </c>
      <c r="I82" s="73">
        <v>0</v>
      </c>
      <c r="J82" s="73">
        <v>0</v>
      </c>
      <c r="K82" s="2">
        <f t="shared" ref="K82:K93" si="12">I82*B82</f>
        <v>0</v>
      </c>
      <c r="L82" s="73">
        <v>0</v>
      </c>
      <c r="M82" s="73">
        <v>0</v>
      </c>
      <c r="N82" s="2">
        <f t="shared" ref="N82:N93" si="13">L82*B82</f>
        <v>0</v>
      </c>
      <c r="O82" s="73">
        <v>0</v>
      </c>
      <c r="P82" s="73">
        <v>0</v>
      </c>
      <c r="Q82" s="2">
        <f t="shared" ref="Q82:Q93" si="14">O82*B82</f>
        <v>0</v>
      </c>
    </row>
    <row r="83" spans="1:17" x14ac:dyDescent="0.25">
      <c r="A83" s="1" t="s">
        <v>7</v>
      </c>
      <c r="B83" s="2">
        <v>23281.428571428569</v>
      </c>
      <c r="C83" s="73">
        <v>3.4591194968553583E-2</v>
      </c>
      <c r="D83" s="73">
        <v>4.068276211394644E-3</v>
      </c>
      <c r="E83" s="2">
        <f t="shared" si="10"/>
        <v>805.33243486073957</v>
      </c>
      <c r="F83" s="73">
        <v>0.78930817610063297</v>
      </c>
      <c r="G83" s="73">
        <v>9.2830666278187021E-2</v>
      </c>
      <c r="H83" s="2">
        <f t="shared" si="11"/>
        <v>18376.221922731449</v>
      </c>
      <c r="I83" s="73">
        <v>0.13522012578616413</v>
      </c>
      <c r="J83" s="73">
        <v>1.5903261553633623E-2</v>
      </c>
      <c r="K83" s="2">
        <f t="shared" si="12"/>
        <v>3148.1176999101667</v>
      </c>
      <c r="L83" s="73">
        <v>1.5723270440251635E-2</v>
      </c>
      <c r="M83" s="73">
        <v>1.8492164597248384E-3</v>
      </c>
      <c r="N83" s="2">
        <f t="shared" si="13"/>
        <v>366.06019766397264</v>
      </c>
      <c r="O83" s="73">
        <v>2.5157232704402607E-2</v>
      </c>
      <c r="P83" s="73">
        <v>2.958746335559741E-3</v>
      </c>
      <c r="Q83" s="2">
        <f t="shared" si="14"/>
        <v>585.69631626235605</v>
      </c>
    </row>
    <row r="84" spans="1:17" x14ac:dyDescent="0.25">
      <c r="A84" s="1" t="s">
        <v>8</v>
      </c>
      <c r="B84" s="2">
        <v>41553</v>
      </c>
      <c r="C84" s="73">
        <v>6.0798154604288111E-3</v>
      </c>
      <c r="D84" s="73">
        <v>9.3611191293584378E-4</v>
      </c>
      <c r="E84" s="2">
        <f t="shared" si="10"/>
        <v>252.63457182719839</v>
      </c>
      <c r="F84" s="73">
        <v>0.99392018453957121</v>
      </c>
      <c r="G84" s="73">
        <v>0.15303433653712609</v>
      </c>
      <c r="H84" s="2">
        <f t="shared" si="11"/>
        <v>41300.365428172801</v>
      </c>
      <c r="I84" s="73">
        <v>0</v>
      </c>
      <c r="J84" s="73">
        <v>0</v>
      </c>
      <c r="K84" s="2">
        <f t="shared" si="12"/>
        <v>0</v>
      </c>
      <c r="L84" s="73">
        <v>0</v>
      </c>
      <c r="M84" s="73">
        <v>0</v>
      </c>
      <c r="N84" s="2">
        <f t="shared" si="13"/>
        <v>0</v>
      </c>
      <c r="O84" s="73">
        <v>0</v>
      </c>
      <c r="P84" s="73">
        <v>0</v>
      </c>
      <c r="Q84" s="2">
        <f t="shared" si="14"/>
        <v>0</v>
      </c>
    </row>
    <row r="85" spans="1:17" x14ac:dyDescent="0.25">
      <c r="A85" s="1" t="s">
        <v>9</v>
      </c>
      <c r="B85" s="2">
        <v>17420</v>
      </c>
      <c r="C85" s="73">
        <v>4.7370208170040312E-2</v>
      </c>
      <c r="D85" s="73">
        <v>2.771226831428949E-3</v>
      </c>
      <c r="E85" s="2">
        <f t="shared" si="10"/>
        <v>825.18902632210222</v>
      </c>
      <c r="F85" s="73">
        <v>0.95262979182995922</v>
      </c>
      <c r="G85" s="73">
        <v>5.5730243575484603E-2</v>
      </c>
      <c r="H85" s="2">
        <f t="shared" si="11"/>
        <v>16594.81097367789</v>
      </c>
      <c r="I85" s="73">
        <v>0</v>
      </c>
      <c r="J85" s="73">
        <v>0</v>
      </c>
      <c r="K85" s="2">
        <f t="shared" si="12"/>
        <v>0</v>
      </c>
      <c r="L85" s="73">
        <v>0</v>
      </c>
      <c r="M85" s="73">
        <v>0</v>
      </c>
      <c r="N85" s="2">
        <f t="shared" si="13"/>
        <v>0</v>
      </c>
      <c r="O85" s="73">
        <v>0</v>
      </c>
      <c r="P85" s="73">
        <v>0</v>
      </c>
      <c r="Q85" s="2">
        <f t="shared" si="14"/>
        <v>0</v>
      </c>
    </row>
    <row r="86" spans="1:17" x14ac:dyDescent="0.25">
      <c r="A86" s="1" t="s">
        <v>10</v>
      </c>
      <c r="B86" s="2">
        <v>29200</v>
      </c>
      <c r="C86" s="73">
        <v>0</v>
      </c>
      <c r="D86" s="73">
        <v>0</v>
      </c>
      <c r="E86" s="2">
        <f t="shared" si="10"/>
        <v>0</v>
      </c>
      <c r="F86" s="73">
        <v>1</v>
      </c>
      <c r="G86" s="73">
        <v>0.18332419521127574</v>
      </c>
      <c r="H86" s="2">
        <f t="shared" si="11"/>
        <v>29200</v>
      </c>
      <c r="I86" s="73">
        <v>0</v>
      </c>
      <c r="J86" s="73">
        <v>0</v>
      </c>
      <c r="K86" s="2">
        <f t="shared" si="12"/>
        <v>0</v>
      </c>
      <c r="L86" s="73">
        <v>0</v>
      </c>
      <c r="M86" s="73">
        <v>0</v>
      </c>
      <c r="N86" s="2">
        <f t="shared" si="13"/>
        <v>0</v>
      </c>
      <c r="O86" s="73">
        <v>0</v>
      </c>
      <c r="P86" s="73">
        <v>0</v>
      </c>
      <c r="Q86" s="2">
        <f t="shared" si="14"/>
        <v>0</v>
      </c>
    </row>
    <row r="87" spans="1:17" x14ac:dyDescent="0.25">
      <c r="A87" s="1" t="s">
        <v>11</v>
      </c>
      <c r="B87" s="2">
        <v>24787.38095238095</v>
      </c>
      <c r="C87" s="73">
        <v>0.12681251632828494</v>
      </c>
      <c r="D87" s="73">
        <v>1.0636601756422717E-2</v>
      </c>
      <c r="E87" s="2">
        <f t="shared" si="10"/>
        <v>3143.3501517592285</v>
      </c>
      <c r="F87" s="73">
        <v>0</v>
      </c>
      <c r="G87" s="73">
        <v>0</v>
      </c>
      <c r="H87" s="2">
        <f t="shared" si="11"/>
        <v>0</v>
      </c>
      <c r="I87" s="73">
        <v>0.69082923333848911</v>
      </c>
      <c r="J87" s="73">
        <v>5.7944402094301621E-2</v>
      </c>
      <c r="K87" s="2">
        <f t="shared" si="12"/>
        <v>17123.847379802399</v>
      </c>
      <c r="L87" s="73">
        <v>2.0290002612525601E-2</v>
      </c>
      <c r="M87" s="73">
        <v>1.7018562810276359E-3</v>
      </c>
      <c r="N87" s="2">
        <f t="shared" si="13"/>
        <v>502.93602428147682</v>
      </c>
      <c r="O87" s="73">
        <v>0.16206824772069825</v>
      </c>
      <c r="P87" s="73">
        <v>1.3593732371840282E-2</v>
      </c>
      <c r="Q87" s="2">
        <f t="shared" si="14"/>
        <v>4017.2473965377931</v>
      </c>
    </row>
    <row r="88" spans="1:17" x14ac:dyDescent="0.25">
      <c r="A88" s="1" t="s">
        <v>12</v>
      </c>
      <c r="B88" s="2">
        <v>13800</v>
      </c>
      <c r="C88" s="73">
        <v>1.514941307046916E-2</v>
      </c>
      <c r="D88" s="73">
        <v>4.0240841671635824E-4</v>
      </c>
      <c r="E88" s="2">
        <f t="shared" si="10"/>
        <v>209.06190037247441</v>
      </c>
      <c r="F88" s="73">
        <v>0.98485058692953098</v>
      </c>
      <c r="G88" s="73">
        <v>2.6160232316922057E-2</v>
      </c>
      <c r="H88" s="2">
        <f t="shared" si="11"/>
        <v>13590.938099627527</v>
      </c>
      <c r="I88" s="73">
        <v>0</v>
      </c>
      <c r="J88" s="73">
        <v>0</v>
      </c>
      <c r="K88" s="2">
        <f t="shared" si="12"/>
        <v>0</v>
      </c>
      <c r="L88" s="73">
        <v>0</v>
      </c>
      <c r="M88" s="73">
        <v>0</v>
      </c>
      <c r="N88" s="2">
        <f t="shared" si="13"/>
        <v>0</v>
      </c>
      <c r="O88" s="73">
        <v>0</v>
      </c>
      <c r="P88" s="73">
        <v>0</v>
      </c>
      <c r="Q88" s="2">
        <f t="shared" si="14"/>
        <v>0</v>
      </c>
    </row>
    <row r="89" spans="1:17" x14ac:dyDescent="0.25">
      <c r="A89" s="1" t="s">
        <v>13</v>
      </c>
      <c r="B89" s="2">
        <v>21555</v>
      </c>
      <c r="C89" s="73">
        <v>1.3962928596409352E-2</v>
      </c>
      <c r="D89" s="73">
        <v>1.0910796442273477E-3</v>
      </c>
      <c r="E89" s="2">
        <f t="shared" si="10"/>
        <v>300.97092589560356</v>
      </c>
      <c r="F89" s="73">
        <v>0.98603707140359065</v>
      </c>
      <c r="G89" s="73">
        <v>7.705009515974072E-2</v>
      </c>
      <c r="H89" s="2">
        <f t="shared" si="11"/>
        <v>21254.029074104397</v>
      </c>
      <c r="I89" s="73">
        <v>0</v>
      </c>
      <c r="J89" s="73">
        <v>0</v>
      </c>
      <c r="K89" s="2">
        <f t="shared" si="12"/>
        <v>0</v>
      </c>
      <c r="L89" s="73">
        <v>0</v>
      </c>
      <c r="M89" s="73">
        <v>0</v>
      </c>
      <c r="N89" s="2">
        <f t="shared" si="13"/>
        <v>0</v>
      </c>
      <c r="O89" s="73">
        <v>0</v>
      </c>
      <c r="P89" s="73">
        <v>0</v>
      </c>
      <c r="Q89" s="2">
        <f t="shared" si="14"/>
        <v>0</v>
      </c>
    </row>
    <row r="90" spans="1:17" x14ac:dyDescent="0.25">
      <c r="A90" s="1" t="s">
        <v>14</v>
      </c>
      <c r="B90" s="2">
        <v>18230</v>
      </c>
      <c r="C90" s="73">
        <v>8.8328075709779255E-2</v>
      </c>
      <c r="D90" s="73">
        <v>6.5633798604474271E-3</v>
      </c>
      <c r="E90" s="2">
        <f t="shared" si="10"/>
        <v>1610.2208201892759</v>
      </c>
      <c r="F90" s="73">
        <v>0.67192429022082389</v>
      </c>
      <c r="G90" s="73">
        <v>4.9928568224118168E-2</v>
      </c>
      <c r="H90" s="2">
        <f t="shared" si="11"/>
        <v>12249.17981072562</v>
      </c>
      <c r="I90" s="73">
        <v>0</v>
      </c>
      <c r="J90" s="73">
        <v>0</v>
      </c>
      <c r="K90" s="2">
        <f t="shared" si="12"/>
        <v>0</v>
      </c>
      <c r="L90" s="73">
        <v>8.8328075709779255E-2</v>
      </c>
      <c r="M90" s="73">
        <v>6.5633798604474271E-3</v>
      </c>
      <c r="N90" s="2">
        <f t="shared" si="13"/>
        <v>1610.2208201892759</v>
      </c>
      <c r="O90" s="73">
        <v>0.15141955835962154</v>
      </c>
      <c r="P90" s="73">
        <v>1.1251508332195586E-2</v>
      </c>
      <c r="Q90" s="2">
        <f t="shared" si="14"/>
        <v>2760.3785488959006</v>
      </c>
    </row>
    <row r="91" spans="1:17" x14ac:dyDescent="0.25">
      <c r="A91" s="1" t="s">
        <v>15</v>
      </c>
      <c r="B91" s="2">
        <v>19824</v>
      </c>
      <c r="C91" s="73">
        <v>1.4814814814814796E-2</v>
      </c>
      <c r="D91" s="73">
        <v>7.9841050115483068E-4</v>
      </c>
      <c r="E91" s="2">
        <f t="shared" si="10"/>
        <v>293.68888888888853</v>
      </c>
      <c r="F91" s="73">
        <v>0.98518518518518505</v>
      </c>
      <c r="G91" s="73">
        <v>5.3094298326796296E-2</v>
      </c>
      <c r="H91" s="2">
        <f t="shared" si="11"/>
        <v>19530.31111111111</v>
      </c>
      <c r="I91" s="73">
        <v>0</v>
      </c>
      <c r="J91" s="73">
        <v>0</v>
      </c>
      <c r="K91" s="2">
        <f t="shared" si="12"/>
        <v>0</v>
      </c>
      <c r="L91" s="73">
        <v>0</v>
      </c>
      <c r="M91" s="73">
        <v>0</v>
      </c>
      <c r="N91" s="2">
        <f t="shared" si="13"/>
        <v>0</v>
      </c>
      <c r="O91" s="73">
        <v>0</v>
      </c>
      <c r="P91" s="73">
        <v>0</v>
      </c>
      <c r="Q91" s="2">
        <f t="shared" si="14"/>
        <v>0</v>
      </c>
    </row>
    <row r="92" spans="1:17" x14ac:dyDescent="0.25">
      <c r="A92" s="1" t="s">
        <v>16</v>
      </c>
      <c r="B92" s="2">
        <v>20117</v>
      </c>
      <c r="C92" s="73">
        <v>1.0544616011757588E-2</v>
      </c>
      <c r="D92" s="73">
        <v>7.427033986670005E-4</v>
      </c>
      <c r="E92" s="2">
        <f t="shared" si="10"/>
        <v>212.12604030852739</v>
      </c>
      <c r="F92" s="73">
        <v>0.98945538398824229</v>
      </c>
      <c r="G92" s="73">
        <v>6.9691667832951304E-2</v>
      </c>
      <c r="H92" s="2">
        <f t="shared" si="11"/>
        <v>19904.873959691471</v>
      </c>
      <c r="I92" s="73">
        <v>0</v>
      </c>
      <c r="J92" s="73">
        <v>0</v>
      </c>
      <c r="K92" s="2">
        <f t="shared" si="12"/>
        <v>0</v>
      </c>
      <c r="L92" s="73">
        <v>0</v>
      </c>
      <c r="M92" s="73">
        <v>0</v>
      </c>
      <c r="N92" s="2">
        <f t="shared" si="13"/>
        <v>0</v>
      </c>
      <c r="O92" s="73">
        <v>0</v>
      </c>
      <c r="P92" s="73">
        <v>0</v>
      </c>
      <c r="Q92" s="2">
        <f t="shared" si="14"/>
        <v>0</v>
      </c>
    </row>
    <row r="93" spans="1:17" x14ac:dyDescent="0.25">
      <c r="A93" s="1" t="s">
        <v>17</v>
      </c>
      <c r="B93" s="2">
        <v>10448</v>
      </c>
      <c r="C93" s="73">
        <v>8.6956521739130436E-3</v>
      </c>
      <c r="D93" s="73">
        <v>3.1187401154966142E-4</v>
      </c>
      <c r="E93" s="2">
        <f t="shared" si="10"/>
        <v>90.852173913043472</v>
      </c>
      <c r="F93" s="73">
        <v>0.99130434782608701</v>
      </c>
      <c r="G93" s="73">
        <v>3.5553637316661404E-2</v>
      </c>
      <c r="H93" s="2">
        <f t="shared" si="11"/>
        <v>10357.147826086957</v>
      </c>
      <c r="I93" s="73">
        <v>0</v>
      </c>
      <c r="J93" s="73">
        <v>0</v>
      </c>
      <c r="K93" s="2">
        <f t="shared" si="12"/>
        <v>0</v>
      </c>
      <c r="L93" s="73">
        <v>0</v>
      </c>
      <c r="M93" s="73">
        <v>0</v>
      </c>
      <c r="N93" s="2">
        <f t="shared" si="13"/>
        <v>0</v>
      </c>
      <c r="O93" s="73">
        <v>0</v>
      </c>
      <c r="P93" s="73">
        <v>0</v>
      </c>
      <c r="Q93" s="2">
        <f t="shared" si="14"/>
        <v>0</v>
      </c>
    </row>
    <row r="94" spans="1:17" x14ac:dyDescent="0.25">
      <c r="B94" s="3">
        <f>SUM(B81:B93)</f>
        <v>256281.80952380953</v>
      </c>
    </row>
    <row r="95" spans="1:17" x14ac:dyDescent="0.25">
      <c r="B95" s="64"/>
    </row>
    <row r="96" spans="1:17" x14ac:dyDescent="0.25">
      <c r="B96" s="64"/>
    </row>
    <row r="97" spans="1:50" ht="14.25" customHeight="1" x14ac:dyDescent="0.25">
      <c r="A97" s="125"/>
      <c r="B97" s="151" t="s">
        <v>81</v>
      </c>
      <c r="C97" s="152"/>
      <c r="D97" s="152"/>
      <c r="E97" s="152"/>
      <c r="F97" s="153"/>
    </row>
    <row r="98" spans="1:50" ht="56.25" customHeight="1" x14ac:dyDescent="0.25">
      <c r="A98" s="126"/>
      <c r="B98" s="1" t="s">
        <v>70</v>
      </c>
      <c r="C98" s="1" t="s">
        <v>75</v>
      </c>
      <c r="D98" s="1" t="s">
        <v>76</v>
      </c>
      <c r="E98" s="1" t="s">
        <v>77</v>
      </c>
      <c r="F98" s="1" t="s">
        <v>78</v>
      </c>
      <c r="G98" s="14"/>
    </row>
    <row r="99" spans="1:50" x14ac:dyDescent="0.25">
      <c r="A99" s="1" t="s">
        <v>63</v>
      </c>
      <c r="B99" s="73">
        <f>SUM(D81:D93)</f>
        <v>2.904118848294588E-2</v>
      </c>
      <c r="C99" s="73">
        <f>SUM(G81:G93)</f>
        <v>0.85919270822833171</v>
      </c>
      <c r="D99" s="73">
        <f>SUM(J81:J93)</f>
        <v>7.3847663647935241E-2</v>
      </c>
      <c r="E99" s="73">
        <f>SUM(M81:M93)</f>
        <v>1.0114452601199902E-2</v>
      </c>
      <c r="F99" s="73">
        <f>SUM(P81:P93)</f>
        <v>2.7803987039595607E-2</v>
      </c>
    </row>
    <row r="100" spans="1:50" ht="25.5" x14ac:dyDescent="0.25">
      <c r="A100" s="1" t="s">
        <v>40</v>
      </c>
      <c r="B100" s="2">
        <f>$B$94*B99</f>
        <v>7442.7283351313872</v>
      </c>
      <c r="C100" s="2">
        <f t="shared" ref="C100:F100" si="15">$B$94*C99</f>
        <v>220195.46199441937</v>
      </c>
      <c r="D100" s="2">
        <f t="shared" si="15"/>
        <v>18925.812868798494</v>
      </c>
      <c r="E100" s="2">
        <f t="shared" si="15"/>
        <v>2592.1502149783132</v>
      </c>
      <c r="F100" s="2">
        <f t="shared" si="15"/>
        <v>7125.6561104841103</v>
      </c>
    </row>
    <row r="108" spans="1:50" x14ac:dyDescent="0.25">
      <c r="AU108" s="65"/>
      <c r="AV108" s="65"/>
      <c r="AW108" s="65"/>
      <c r="AX108" s="65"/>
    </row>
    <row r="109" spans="1:50" ht="15.75" customHeight="1" x14ac:dyDescent="0.25">
      <c r="A109" s="111" t="s">
        <v>4</v>
      </c>
      <c r="B109" s="111" t="s">
        <v>19</v>
      </c>
      <c r="C109" s="114" t="s">
        <v>169</v>
      </c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6"/>
    </row>
    <row r="110" spans="1:50" ht="15.75" customHeight="1" x14ac:dyDescent="0.25">
      <c r="A110" s="112"/>
      <c r="B110" s="112"/>
      <c r="C110" s="114" t="s">
        <v>1</v>
      </c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6"/>
      <c r="O110" s="117" t="s">
        <v>178</v>
      </c>
      <c r="P110" s="118"/>
      <c r="Q110" s="119"/>
      <c r="R110" s="114" t="s">
        <v>179</v>
      </c>
      <c r="S110" s="115"/>
      <c r="T110" s="115"/>
      <c r="U110" s="115"/>
      <c r="V110" s="115"/>
      <c r="W110" s="116"/>
      <c r="X110" s="114" t="s">
        <v>180</v>
      </c>
      <c r="Y110" s="115"/>
      <c r="Z110" s="115"/>
      <c r="AA110" s="115"/>
      <c r="AB110" s="115"/>
      <c r="AC110" s="115"/>
      <c r="AD110" s="115"/>
      <c r="AE110" s="115"/>
      <c r="AF110" s="116"/>
      <c r="AG110" s="117" t="s">
        <v>322</v>
      </c>
      <c r="AH110" s="118"/>
      <c r="AI110" s="119"/>
      <c r="AJ110" s="114" t="s">
        <v>2</v>
      </c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6"/>
    </row>
    <row r="111" spans="1:50" ht="28.5" customHeight="1" x14ac:dyDescent="0.25">
      <c r="A111" s="112"/>
      <c r="B111" s="112"/>
      <c r="C111" s="114" t="s">
        <v>69</v>
      </c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6"/>
      <c r="O111" s="117" t="s">
        <v>69</v>
      </c>
      <c r="P111" s="118"/>
      <c r="Q111" s="119"/>
      <c r="R111" s="114" t="s">
        <v>69</v>
      </c>
      <c r="S111" s="115"/>
      <c r="T111" s="115"/>
      <c r="U111" s="115"/>
      <c r="V111" s="115"/>
      <c r="W111" s="116"/>
      <c r="X111" s="114" t="s">
        <v>69</v>
      </c>
      <c r="Y111" s="115"/>
      <c r="Z111" s="115"/>
      <c r="AA111" s="115"/>
      <c r="AB111" s="115"/>
      <c r="AC111" s="115"/>
      <c r="AD111" s="115"/>
      <c r="AE111" s="115"/>
      <c r="AF111" s="116"/>
      <c r="AG111" s="117" t="s">
        <v>69</v>
      </c>
      <c r="AH111" s="118"/>
      <c r="AI111" s="119"/>
      <c r="AJ111" s="114" t="s">
        <v>69</v>
      </c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6"/>
    </row>
    <row r="112" spans="1:50" ht="15" customHeight="1" x14ac:dyDescent="0.25">
      <c r="A112" s="112"/>
      <c r="B112" s="112"/>
      <c r="C112" s="117" t="s">
        <v>70</v>
      </c>
      <c r="D112" s="118"/>
      <c r="E112" s="119"/>
      <c r="F112" s="117" t="s">
        <v>71</v>
      </c>
      <c r="G112" s="118"/>
      <c r="H112" s="119"/>
      <c r="I112" s="117" t="s">
        <v>72</v>
      </c>
      <c r="J112" s="118"/>
      <c r="K112" s="119"/>
      <c r="L112" s="117" t="s">
        <v>73</v>
      </c>
      <c r="M112" s="118"/>
      <c r="N112" s="119"/>
      <c r="O112" s="117" t="s">
        <v>71</v>
      </c>
      <c r="P112" s="118"/>
      <c r="Q112" s="119"/>
      <c r="R112" s="117" t="s">
        <v>71</v>
      </c>
      <c r="S112" s="118"/>
      <c r="T112" s="119"/>
      <c r="U112" s="117" t="s">
        <v>74</v>
      </c>
      <c r="V112" s="118"/>
      <c r="W112" s="119"/>
      <c r="X112" s="117" t="s">
        <v>71</v>
      </c>
      <c r="Y112" s="118"/>
      <c r="Z112" s="119"/>
      <c r="AA112" s="117" t="s">
        <v>72</v>
      </c>
      <c r="AB112" s="118"/>
      <c r="AC112" s="119"/>
      <c r="AD112" s="117" t="s">
        <v>74</v>
      </c>
      <c r="AE112" s="118"/>
      <c r="AF112" s="119"/>
      <c r="AG112" s="117" t="s">
        <v>71</v>
      </c>
      <c r="AH112" s="118"/>
      <c r="AI112" s="119"/>
      <c r="AJ112" s="117" t="s">
        <v>70</v>
      </c>
      <c r="AK112" s="118"/>
      <c r="AL112" s="119"/>
      <c r="AM112" s="117" t="s">
        <v>71</v>
      </c>
      <c r="AN112" s="118"/>
      <c r="AO112" s="119"/>
      <c r="AP112" s="117" t="s">
        <v>72</v>
      </c>
      <c r="AQ112" s="118"/>
      <c r="AR112" s="119"/>
      <c r="AS112" s="117" t="s">
        <v>73</v>
      </c>
      <c r="AT112" s="118"/>
      <c r="AU112" s="119"/>
      <c r="AV112" s="117" t="s">
        <v>74</v>
      </c>
      <c r="AW112" s="118"/>
      <c r="AX112" s="119"/>
    </row>
    <row r="113" spans="1:50" ht="25.5" x14ac:dyDescent="0.25">
      <c r="A113" s="113"/>
      <c r="B113" s="113"/>
      <c r="C113" s="1" t="s">
        <v>3</v>
      </c>
      <c r="D113" s="1" t="s">
        <v>18</v>
      </c>
      <c r="E113" s="1" t="s">
        <v>45</v>
      </c>
      <c r="F113" s="1" t="s">
        <v>3</v>
      </c>
      <c r="G113" s="1" t="s">
        <v>18</v>
      </c>
      <c r="H113" s="1" t="s">
        <v>45</v>
      </c>
      <c r="I113" s="1" t="s">
        <v>3</v>
      </c>
      <c r="J113" s="1" t="s">
        <v>18</v>
      </c>
      <c r="K113" s="1" t="s">
        <v>45</v>
      </c>
      <c r="L113" s="1" t="s">
        <v>3</v>
      </c>
      <c r="M113" s="1" t="s">
        <v>18</v>
      </c>
      <c r="N113" s="1" t="s">
        <v>45</v>
      </c>
      <c r="O113" s="1" t="s">
        <v>3</v>
      </c>
      <c r="P113" s="1" t="s">
        <v>18</v>
      </c>
      <c r="Q113" s="1" t="s">
        <v>45</v>
      </c>
      <c r="R113" s="1" t="s">
        <v>3</v>
      </c>
      <c r="S113" s="1" t="s">
        <v>18</v>
      </c>
      <c r="T113" s="1" t="s">
        <v>45</v>
      </c>
      <c r="U113" s="1" t="s">
        <v>3</v>
      </c>
      <c r="V113" s="1" t="s">
        <v>18</v>
      </c>
      <c r="W113" s="1" t="s">
        <v>45</v>
      </c>
      <c r="X113" s="1" t="s">
        <v>3</v>
      </c>
      <c r="Y113" s="1" t="s">
        <v>18</v>
      </c>
      <c r="Z113" s="1" t="s">
        <v>45</v>
      </c>
      <c r="AA113" s="1" t="s">
        <v>3</v>
      </c>
      <c r="AB113" s="1" t="s">
        <v>18</v>
      </c>
      <c r="AC113" s="1" t="s">
        <v>45</v>
      </c>
      <c r="AD113" s="1" t="s">
        <v>3</v>
      </c>
      <c r="AE113" s="1" t="s">
        <v>18</v>
      </c>
      <c r="AF113" s="1" t="s">
        <v>45</v>
      </c>
      <c r="AG113" s="1" t="s">
        <v>3</v>
      </c>
      <c r="AH113" s="1" t="s">
        <v>18</v>
      </c>
      <c r="AI113" s="1" t="s">
        <v>45</v>
      </c>
      <c r="AJ113" s="1" t="s">
        <v>3</v>
      </c>
      <c r="AK113" s="1" t="s">
        <v>18</v>
      </c>
      <c r="AL113" s="1" t="s">
        <v>45</v>
      </c>
      <c r="AM113" s="1" t="s">
        <v>3</v>
      </c>
      <c r="AN113" s="1" t="s">
        <v>18</v>
      </c>
      <c r="AO113" s="1" t="s">
        <v>45</v>
      </c>
      <c r="AP113" s="1" t="s">
        <v>3</v>
      </c>
      <c r="AQ113" s="1" t="s">
        <v>18</v>
      </c>
      <c r="AR113" s="1" t="s">
        <v>45</v>
      </c>
      <c r="AS113" s="1" t="s">
        <v>3</v>
      </c>
      <c r="AT113" s="1" t="s">
        <v>18</v>
      </c>
      <c r="AU113" s="1" t="s">
        <v>45</v>
      </c>
      <c r="AV113" s="1" t="s">
        <v>3</v>
      </c>
      <c r="AW113" s="1" t="s">
        <v>18</v>
      </c>
      <c r="AX113" s="1" t="s">
        <v>45</v>
      </c>
    </row>
    <row r="114" spans="1:50" x14ac:dyDescent="0.25">
      <c r="A114" s="1" t="s">
        <v>5</v>
      </c>
      <c r="B114" s="2">
        <v>6111</v>
      </c>
      <c r="C114" s="73">
        <v>0</v>
      </c>
      <c r="D114" s="73">
        <v>0</v>
      </c>
      <c r="E114" s="2">
        <f>B114*C114</f>
        <v>0</v>
      </c>
      <c r="F114" s="73">
        <v>1</v>
      </c>
      <c r="G114" s="73">
        <v>3.0380322083869921E-3</v>
      </c>
      <c r="H114" s="2">
        <f>F114*B114</f>
        <v>6111</v>
      </c>
      <c r="I114" s="73">
        <v>0</v>
      </c>
      <c r="J114" s="73">
        <v>0</v>
      </c>
      <c r="K114" s="2">
        <f>I114*B114</f>
        <v>0</v>
      </c>
      <c r="L114" s="73">
        <v>0</v>
      </c>
      <c r="M114" s="73">
        <v>0</v>
      </c>
      <c r="N114" s="2">
        <f>L114*B114</f>
        <v>0</v>
      </c>
      <c r="O114" s="73">
        <v>0</v>
      </c>
      <c r="P114" s="73">
        <v>0</v>
      </c>
      <c r="Q114" s="2">
        <f>O114*B114</f>
        <v>0</v>
      </c>
      <c r="R114" s="73">
        <v>0</v>
      </c>
      <c r="S114" s="73">
        <v>0</v>
      </c>
      <c r="T114" s="2">
        <f>R114*B114</f>
        <v>0</v>
      </c>
      <c r="U114" s="73">
        <v>0</v>
      </c>
      <c r="V114" s="73">
        <v>0</v>
      </c>
      <c r="W114" s="2">
        <f>U114*B114</f>
        <v>0</v>
      </c>
      <c r="X114" s="73">
        <v>0</v>
      </c>
      <c r="Y114" s="73">
        <v>0</v>
      </c>
      <c r="Z114" s="2">
        <f>X114*B114</f>
        <v>0</v>
      </c>
      <c r="AA114" s="73">
        <v>0</v>
      </c>
      <c r="AB114" s="73">
        <v>0</v>
      </c>
      <c r="AC114" s="2">
        <f>AA114*B114</f>
        <v>0</v>
      </c>
      <c r="AD114" s="73">
        <v>0</v>
      </c>
      <c r="AE114" s="73">
        <v>0</v>
      </c>
      <c r="AF114" s="2">
        <f>AD114*B114</f>
        <v>0</v>
      </c>
      <c r="AG114" s="73">
        <v>0</v>
      </c>
      <c r="AH114" s="73">
        <v>0</v>
      </c>
      <c r="AI114" s="2">
        <f>AG114*B114</f>
        <v>0</v>
      </c>
      <c r="AJ114" s="73">
        <v>3.3707865168539297E-2</v>
      </c>
      <c r="AK114" s="73">
        <v>7.0108435578161352E-4</v>
      </c>
      <c r="AL114" s="2">
        <f>AJ114*B114</f>
        <v>205.98876404494365</v>
      </c>
      <c r="AM114" s="73">
        <v>0.96629213483146059</v>
      </c>
      <c r="AN114" s="73">
        <v>2.0097751532406272E-2</v>
      </c>
      <c r="AO114" s="2">
        <f>AM114*B114</f>
        <v>5905.0112359550558</v>
      </c>
      <c r="AP114" s="73">
        <v>0</v>
      </c>
      <c r="AQ114" s="73">
        <v>0</v>
      </c>
      <c r="AR114" s="2">
        <f>AP114*B114</f>
        <v>0</v>
      </c>
      <c r="AS114" s="73">
        <v>0</v>
      </c>
      <c r="AT114" s="73">
        <v>0</v>
      </c>
      <c r="AU114" s="2">
        <f>AS114*B114</f>
        <v>0</v>
      </c>
      <c r="AV114" s="73">
        <v>0</v>
      </c>
      <c r="AW114" s="73">
        <v>0</v>
      </c>
      <c r="AX114" s="2">
        <f>AV114*B114</f>
        <v>0</v>
      </c>
    </row>
    <row r="115" spans="1:50" x14ac:dyDescent="0.25">
      <c r="A115" s="1" t="s">
        <v>321</v>
      </c>
      <c r="B115" s="2">
        <v>9955</v>
      </c>
      <c r="C115" s="73">
        <v>0</v>
      </c>
      <c r="D115" s="73">
        <v>0</v>
      </c>
      <c r="E115" s="2">
        <f t="shared" ref="E115:E126" si="16">B115*C115</f>
        <v>0</v>
      </c>
      <c r="F115" s="73">
        <v>0</v>
      </c>
      <c r="G115" s="73">
        <v>0</v>
      </c>
      <c r="H115" s="2">
        <f t="shared" ref="H115:H126" si="17">F115*B115</f>
        <v>0</v>
      </c>
      <c r="I115" s="73">
        <v>0</v>
      </c>
      <c r="J115" s="73">
        <v>0</v>
      </c>
      <c r="K115" s="2">
        <f t="shared" ref="K115:K126" si="18">I115*B115</f>
        <v>0</v>
      </c>
      <c r="L115" s="73">
        <v>0</v>
      </c>
      <c r="M115" s="73">
        <v>0</v>
      </c>
      <c r="N115" s="2">
        <f t="shared" ref="N115:N126" si="19">L115*B115</f>
        <v>0</v>
      </c>
      <c r="O115" s="73">
        <v>1</v>
      </c>
      <c r="P115" s="73">
        <v>2.076718570978985E-3</v>
      </c>
      <c r="Q115" s="2">
        <f t="shared" ref="Q115:Q126" si="20">O115*B115</f>
        <v>9955</v>
      </c>
      <c r="R115" s="73">
        <v>0</v>
      </c>
      <c r="S115" s="73">
        <v>0</v>
      </c>
      <c r="T115" s="2">
        <f t="shared" ref="T115:T126" si="21">R115*B115</f>
        <v>0</v>
      </c>
      <c r="U115" s="73">
        <v>0</v>
      </c>
      <c r="V115" s="73">
        <v>0</v>
      </c>
      <c r="W115" s="2">
        <f t="shared" ref="W115:W126" si="22">U115*B115</f>
        <v>0</v>
      </c>
      <c r="X115" s="73">
        <v>1</v>
      </c>
      <c r="Y115" s="73">
        <v>4.1534371419579705E-4</v>
      </c>
      <c r="Z115" s="2">
        <f t="shared" ref="Z115:Z126" si="23">X115*B115</f>
        <v>9955</v>
      </c>
      <c r="AA115" s="73">
        <v>0</v>
      </c>
      <c r="AB115" s="73">
        <v>0</v>
      </c>
      <c r="AC115" s="2">
        <f t="shared" ref="AC115:AC126" si="24">AA115*B115</f>
        <v>0</v>
      </c>
      <c r="AD115" s="73">
        <v>0</v>
      </c>
      <c r="AE115" s="73">
        <v>0</v>
      </c>
      <c r="AF115" s="2">
        <f t="shared" ref="AF115:AF126" si="25">AD115*B115</f>
        <v>0</v>
      </c>
      <c r="AG115" s="73">
        <v>0</v>
      </c>
      <c r="AH115" s="73">
        <v>0</v>
      </c>
      <c r="AI115" s="2">
        <f t="shared" ref="AI115:AI126" si="26">AG115*B115</f>
        <v>0</v>
      </c>
      <c r="AJ115" s="73">
        <v>0</v>
      </c>
      <c r="AK115" s="73">
        <v>0</v>
      </c>
      <c r="AL115" s="2">
        <f t="shared" ref="AL115:AL126" si="27">AJ115*B115</f>
        <v>0</v>
      </c>
      <c r="AM115" s="73">
        <v>1</v>
      </c>
      <c r="AN115" s="73">
        <v>3.6342574992132316E-2</v>
      </c>
      <c r="AO115" s="2">
        <f t="shared" ref="AO115:AO126" si="28">AM115*B115</f>
        <v>9955</v>
      </c>
      <c r="AP115" s="73">
        <v>0</v>
      </c>
      <c r="AQ115" s="73">
        <v>0</v>
      </c>
      <c r="AR115" s="2">
        <f t="shared" ref="AR115:AR126" si="29">AP115*B115</f>
        <v>0</v>
      </c>
      <c r="AS115" s="73">
        <v>0</v>
      </c>
      <c r="AT115" s="73">
        <v>0</v>
      </c>
      <c r="AU115" s="2">
        <f t="shared" ref="AU115:AU126" si="30">AS115*B115</f>
        <v>0</v>
      </c>
      <c r="AV115" s="73">
        <v>0</v>
      </c>
      <c r="AW115" s="73">
        <v>0</v>
      </c>
      <c r="AX115" s="2">
        <f t="shared" ref="AX115:AX126" si="31">AV115*B115</f>
        <v>0</v>
      </c>
    </row>
    <row r="116" spans="1:50" x14ac:dyDescent="0.25">
      <c r="A116" s="1" t="s">
        <v>7</v>
      </c>
      <c r="B116" s="2">
        <v>23281.428571428569</v>
      </c>
      <c r="C116" s="73">
        <v>0</v>
      </c>
      <c r="D116" s="73">
        <v>0</v>
      </c>
      <c r="E116" s="2">
        <f t="shared" si="16"/>
        <v>0</v>
      </c>
      <c r="F116" s="73">
        <v>0</v>
      </c>
      <c r="G116" s="73">
        <v>0</v>
      </c>
      <c r="H116" s="2">
        <f t="shared" si="17"/>
        <v>0</v>
      </c>
      <c r="I116" s="73">
        <v>0</v>
      </c>
      <c r="J116" s="73">
        <v>0</v>
      </c>
      <c r="K116" s="2">
        <f t="shared" si="18"/>
        <v>0</v>
      </c>
      <c r="L116" s="73">
        <v>0</v>
      </c>
      <c r="M116" s="73">
        <v>0</v>
      </c>
      <c r="N116" s="2">
        <f t="shared" si="19"/>
        <v>0</v>
      </c>
      <c r="O116" s="73">
        <v>1</v>
      </c>
      <c r="P116" s="73">
        <v>1.3178482678245985E-2</v>
      </c>
      <c r="Q116" s="2">
        <f t="shared" si="20"/>
        <v>23281.428571428569</v>
      </c>
      <c r="R116" s="73">
        <v>0</v>
      </c>
      <c r="S116" s="73">
        <v>0</v>
      </c>
      <c r="T116" s="2">
        <f t="shared" si="21"/>
        <v>0</v>
      </c>
      <c r="U116" s="73">
        <v>0</v>
      </c>
      <c r="V116" s="73">
        <v>0</v>
      </c>
      <c r="W116" s="2">
        <f t="shared" si="22"/>
        <v>0</v>
      </c>
      <c r="X116" s="73">
        <v>0</v>
      </c>
      <c r="Y116" s="73">
        <v>0</v>
      </c>
      <c r="Z116" s="2">
        <f t="shared" si="23"/>
        <v>0</v>
      </c>
      <c r="AA116" s="73">
        <v>0</v>
      </c>
      <c r="AB116" s="73">
        <v>0</v>
      </c>
      <c r="AC116" s="2">
        <f t="shared" si="24"/>
        <v>0</v>
      </c>
      <c r="AD116" s="73">
        <v>0</v>
      </c>
      <c r="AE116" s="73">
        <v>0</v>
      </c>
      <c r="AF116" s="2">
        <f t="shared" si="25"/>
        <v>0</v>
      </c>
      <c r="AG116" s="73">
        <v>0</v>
      </c>
      <c r="AH116" s="73">
        <v>0</v>
      </c>
      <c r="AI116" s="2">
        <f t="shared" si="26"/>
        <v>0</v>
      </c>
      <c r="AJ116" s="73">
        <v>4.0441176470588251E-2</v>
      </c>
      <c r="AK116" s="73">
        <v>3.1513762926240361E-3</v>
      </c>
      <c r="AL116" s="2">
        <f t="shared" si="27"/>
        <v>941.5283613445381</v>
      </c>
      <c r="AM116" s="73">
        <v>0.75367647058823328</v>
      </c>
      <c r="AN116" s="73">
        <v>5.8730194544356858E-2</v>
      </c>
      <c r="AO116" s="2">
        <f t="shared" si="28"/>
        <v>17546.664915966339</v>
      </c>
      <c r="AP116" s="73">
        <v>0.15808823529411786</v>
      </c>
      <c r="AQ116" s="73">
        <v>1.2319016416621247E-2</v>
      </c>
      <c r="AR116" s="2">
        <f t="shared" si="29"/>
        <v>3680.5199579831979</v>
      </c>
      <c r="AS116" s="73">
        <v>1.8382352941176478E-2</v>
      </c>
      <c r="AT116" s="73">
        <v>1.4324437693745619E-3</v>
      </c>
      <c r="AU116" s="2">
        <f t="shared" si="30"/>
        <v>427.96743697479002</v>
      </c>
      <c r="AV116" s="73">
        <v>2.9411764705882363E-2</v>
      </c>
      <c r="AW116" s="73">
        <v>2.2919100309992993E-3</v>
      </c>
      <c r="AX116" s="2">
        <f t="shared" si="31"/>
        <v>684.74789915966403</v>
      </c>
    </row>
    <row r="117" spans="1:50" x14ac:dyDescent="0.25">
      <c r="A117" s="1" t="s">
        <v>8</v>
      </c>
      <c r="B117" s="2">
        <v>41553</v>
      </c>
      <c r="C117" s="73">
        <v>0</v>
      </c>
      <c r="D117" s="73">
        <v>0</v>
      </c>
      <c r="E117" s="2">
        <f t="shared" si="16"/>
        <v>0</v>
      </c>
      <c r="F117" s="73">
        <v>1</v>
      </c>
      <c r="G117" s="73">
        <v>1.6305075390797653E-2</v>
      </c>
      <c r="H117" s="2">
        <f t="shared" si="17"/>
        <v>41553</v>
      </c>
      <c r="I117" s="73">
        <v>0</v>
      </c>
      <c r="J117" s="73">
        <v>0</v>
      </c>
      <c r="K117" s="2">
        <f t="shared" si="18"/>
        <v>0</v>
      </c>
      <c r="L117" s="73">
        <v>0</v>
      </c>
      <c r="M117" s="73">
        <v>0</v>
      </c>
      <c r="N117" s="2">
        <f t="shared" si="19"/>
        <v>0</v>
      </c>
      <c r="O117" s="73">
        <v>1</v>
      </c>
      <c r="P117" s="73">
        <v>2.1100685799855797E-2</v>
      </c>
      <c r="Q117" s="2">
        <f t="shared" si="20"/>
        <v>41553</v>
      </c>
      <c r="R117" s="73">
        <v>0</v>
      </c>
      <c r="S117" s="73">
        <v>0</v>
      </c>
      <c r="T117" s="2">
        <f t="shared" si="21"/>
        <v>0</v>
      </c>
      <c r="U117" s="73">
        <v>0</v>
      </c>
      <c r="V117" s="73">
        <v>0</v>
      </c>
      <c r="W117" s="2">
        <f t="shared" si="22"/>
        <v>0</v>
      </c>
      <c r="X117" s="73">
        <v>0</v>
      </c>
      <c r="Y117" s="73">
        <v>0</v>
      </c>
      <c r="Z117" s="2">
        <f t="shared" si="23"/>
        <v>0</v>
      </c>
      <c r="AA117" s="73">
        <v>0</v>
      </c>
      <c r="AB117" s="73">
        <v>0</v>
      </c>
      <c r="AC117" s="2">
        <f t="shared" si="24"/>
        <v>0</v>
      </c>
      <c r="AD117" s="73">
        <v>0</v>
      </c>
      <c r="AE117" s="73">
        <v>0</v>
      </c>
      <c r="AF117" s="2">
        <f t="shared" si="25"/>
        <v>0</v>
      </c>
      <c r="AG117" s="73">
        <v>0</v>
      </c>
      <c r="AH117" s="73">
        <v>0</v>
      </c>
      <c r="AI117" s="2">
        <f t="shared" si="26"/>
        <v>0</v>
      </c>
      <c r="AJ117" s="73">
        <v>7.6923076923076841E-3</v>
      </c>
      <c r="AK117" s="73">
        <v>9.591220818116271E-4</v>
      </c>
      <c r="AL117" s="2">
        <f t="shared" si="27"/>
        <v>319.63846153846117</v>
      </c>
      <c r="AM117" s="73">
        <v>0.99230769230769222</v>
      </c>
      <c r="AN117" s="73">
        <v>0.12372674855370003</v>
      </c>
      <c r="AO117" s="2">
        <f t="shared" si="28"/>
        <v>41233.361538461533</v>
      </c>
      <c r="AP117" s="73">
        <v>0</v>
      </c>
      <c r="AQ117" s="73">
        <v>0</v>
      </c>
      <c r="AR117" s="2">
        <f t="shared" si="29"/>
        <v>0</v>
      </c>
      <c r="AS117" s="73">
        <v>0</v>
      </c>
      <c r="AT117" s="73">
        <v>0</v>
      </c>
      <c r="AU117" s="2">
        <f t="shared" si="30"/>
        <v>0</v>
      </c>
      <c r="AV117" s="73">
        <v>0</v>
      </c>
      <c r="AW117" s="73">
        <v>0</v>
      </c>
      <c r="AX117" s="2">
        <f t="shared" si="31"/>
        <v>0</v>
      </c>
    </row>
    <row r="118" spans="1:50" x14ac:dyDescent="0.25">
      <c r="A118" s="1" t="s">
        <v>9</v>
      </c>
      <c r="B118" s="2">
        <v>17420</v>
      </c>
      <c r="C118" s="73">
        <v>0</v>
      </c>
      <c r="D118" s="73">
        <v>0</v>
      </c>
      <c r="E118" s="2">
        <f t="shared" si="16"/>
        <v>0</v>
      </c>
      <c r="F118" s="73">
        <v>1</v>
      </c>
      <c r="G118" s="73">
        <v>1.40340497259531E-2</v>
      </c>
      <c r="H118" s="2">
        <f t="shared" si="17"/>
        <v>17420</v>
      </c>
      <c r="I118" s="73">
        <v>0</v>
      </c>
      <c r="J118" s="73">
        <v>0</v>
      </c>
      <c r="K118" s="2">
        <f t="shared" si="18"/>
        <v>0</v>
      </c>
      <c r="L118" s="73">
        <v>0</v>
      </c>
      <c r="M118" s="73">
        <v>0</v>
      </c>
      <c r="N118" s="2">
        <f t="shared" si="19"/>
        <v>0</v>
      </c>
      <c r="O118" s="73">
        <v>1</v>
      </c>
      <c r="P118" s="73">
        <v>1.5757529516859624E-2</v>
      </c>
      <c r="Q118" s="2">
        <f t="shared" si="20"/>
        <v>17420</v>
      </c>
      <c r="R118" s="73">
        <v>0</v>
      </c>
      <c r="S118" s="73">
        <v>0</v>
      </c>
      <c r="T118" s="2">
        <f t="shared" si="21"/>
        <v>0</v>
      </c>
      <c r="U118" s="73">
        <v>0</v>
      </c>
      <c r="V118" s="73">
        <v>0</v>
      </c>
      <c r="W118" s="2">
        <f t="shared" si="22"/>
        <v>0</v>
      </c>
      <c r="X118" s="73">
        <v>0</v>
      </c>
      <c r="Y118" s="73">
        <v>0</v>
      </c>
      <c r="Z118" s="2">
        <f t="shared" si="23"/>
        <v>0</v>
      </c>
      <c r="AA118" s="73">
        <v>0</v>
      </c>
      <c r="AB118" s="73">
        <v>0</v>
      </c>
      <c r="AC118" s="2">
        <f t="shared" si="24"/>
        <v>0</v>
      </c>
      <c r="AD118" s="73">
        <v>0</v>
      </c>
      <c r="AE118" s="73">
        <v>0</v>
      </c>
      <c r="AF118" s="2">
        <f t="shared" si="25"/>
        <v>0</v>
      </c>
      <c r="AG118" s="73">
        <v>1</v>
      </c>
      <c r="AH118" s="73">
        <v>4.9242279740186281E-4</v>
      </c>
      <c r="AI118" s="2">
        <f t="shared" si="26"/>
        <v>17420</v>
      </c>
      <c r="AJ118" s="73">
        <v>8.4967320261437981E-2</v>
      </c>
      <c r="AK118" s="73">
        <v>3.2007481831121086E-3</v>
      </c>
      <c r="AL118" s="2">
        <f t="shared" si="27"/>
        <v>1480.1307189542497</v>
      </c>
      <c r="AM118" s="73">
        <v>0.91503267973856306</v>
      </c>
      <c r="AN118" s="73">
        <v>3.4469595818130416E-2</v>
      </c>
      <c r="AO118" s="2">
        <f t="shared" si="28"/>
        <v>15939.869281045769</v>
      </c>
      <c r="AP118" s="73">
        <v>0</v>
      </c>
      <c r="AQ118" s="73">
        <v>0</v>
      </c>
      <c r="AR118" s="2">
        <f t="shared" si="29"/>
        <v>0</v>
      </c>
      <c r="AS118" s="73">
        <v>0</v>
      </c>
      <c r="AT118" s="73">
        <v>0</v>
      </c>
      <c r="AU118" s="2">
        <f t="shared" si="30"/>
        <v>0</v>
      </c>
      <c r="AV118" s="73">
        <v>0</v>
      </c>
      <c r="AW118" s="73">
        <v>0</v>
      </c>
      <c r="AX118" s="2">
        <f t="shared" si="31"/>
        <v>0</v>
      </c>
    </row>
    <row r="119" spans="1:50" x14ac:dyDescent="0.25">
      <c r="A119" s="1" t="s">
        <v>10</v>
      </c>
      <c r="B119" s="2">
        <v>29200</v>
      </c>
      <c r="C119" s="73">
        <v>0</v>
      </c>
      <c r="D119" s="73">
        <v>0</v>
      </c>
      <c r="E119" s="2">
        <f t="shared" si="16"/>
        <v>0</v>
      </c>
      <c r="F119" s="73">
        <v>1</v>
      </c>
      <c r="G119" s="73">
        <v>7.8310473768024094E-3</v>
      </c>
      <c r="H119" s="2">
        <f t="shared" si="17"/>
        <v>29200</v>
      </c>
      <c r="I119" s="73">
        <v>0</v>
      </c>
      <c r="J119" s="73">
        <v>0</v>
      </c>
      <c r="K119" s="2">
        <f t="shared" si="18"/>
        <v>0</v>
      </c>
      <c r="L119" s="73">
        <v>0</v>
      </c>
      <c r="M119" s="73">
        <v>0</v>
      </c>
      <c r="N119" s="2">
        <f t="shared" si="19"/>
        <v>0</v>
      </c>
      <c r="O119" s="73">
        <v>1</v>
      </c>
      <c r="P119" s="73">
        <v>5.3393504841834555E-2</v>
      </c>
      <c r="Q119" s="2">
        <f t="shared" si="20"/>
        <v>29200</v>
      </c>
      <c r="R119" s="73">
        <v>0</v>
      </c>
      <c r="S119" s="73">
        <v>0</v>
      </c>
      <c r="T119" s="2">
        <f t="shared" si="21"/>
        <v>0</v>
      </c>
      <c r="U119" s="73">
        <v>0</v>
      </c>
      <c r="V119" s="73">
        <v>0</v>
      </c>
      <c r="W119" s="2">
        <f t="shared" si="22"/>
        <v>0</v>
      </c>
      <c r="X119" s="73">
        <v>0</v>
      </c>
      <c r="Y119" s="73">
        <v>0</v>
      </c>
      <c r="Z119" s="2">
        <f t="shared" si="23"/>
        <v>0</v>
      </c>
      <c r="AA119" s="73">
        <v>0</v>
      </c>
      <c r="AB119" s="73">
        <v>0</v>
      </c>
      <c r="AC119" s="2">
        <f t="shared" si="24"/>
        <v>0</v>
      </c>
      <c r="AD119" s="73">
        <v>0</v>
      </c>
      <c r="AE119" s="73">
        <v>0</v>
      </c>
      <c r="AF119" s="2">
        <f t="shared" si="25"/>
        <v>0</v>
      </c>
      <c r="AG119" s="73">
        <v>1</v>
      </c>
      <c r="AH119" s="73">
        <v>2.1357401936733852E-3</v>
      </c>
      <c r="AI119" s="2">
        <f t="shared" si="26"/>
        <v>29200</v>
      </c>
      <c r="AJ119" s="73">
        <v>0</v>
      </c>
      <c r="AK119" s="73">
        <v>0</v>
      </c>
      <c r="AL119" s="2">
        <f t="shared" si="27"/>
        <v>0</v>
      </c>
      <c r="AM119" s="73">
        <v>1</v>
      </c>
      <c r="AN119" s="73">
        <v>5.054585125027005E-2</v>
      </c>
      <c r="AO119" s="2">
        <f t="shared" si="28"/>
        <v>29200</v>
      </c>
      <c r="AP119" s="73">
        <v>0</v>
      </c>
      <c r="AQ119" s="73">
        <v>0</v>
      </c>
      <c r="AR119" s="2">
        <f t="shared" si="29"/>
        <v>0</v>
      </c>
      <c r="AS119" s="73">
        <v>0</v>
      </c>
      <c r="AT119" s="73">
        <v>0</v>
      </c>
      <c r="AU119" s="2">
        <f t="shared" si="30"/>
        <v>0</v>
      </c>
      <c r="AV119" s="73">
        <v>0</v>
      </c>
      <c r="AW119" s="73">
        <v>0</v>
      </c>
      <c r="AX119" s="2">
        <f t="shared" si="31"/>
        <v>0</v>
      </c>
    </row>
    <row r="120" spans="1:50" x14ac:dyDescent="0.25">
      <c r="A120" s="1" t="s">
        <v>11</v>
      </c>
      <c r="B120" s="2">
        <v>24787.38095238095</v>
      </c>
      <c r="C120" s="73">
        <v>0</v>
      </c>
      <c r="D120" s="73">
        <v>0</v>
      </c>
      <c r="E120" s="2">
        <f t="shared" si="16"/>
        <v>0</v>
      </c>
      <c r="F120" s="73">
        <v>0</v>
      </c>
      <c r="G120" s="73">
        <v>0</v>
      </c>
      <c r="H120" s="2">
        <f t="shared" si="17"/>
        <v>0</v>
      </c>
      <c r="I120" s="73">
        <v>0.8571428571428571</v>
      </c>
      <c r="J120" s="73">
        <v>3.3926807645474032E-3</v>
      </c>
      <c r="K120" s="2">
        <f t="shared" si="18"/>
        <v>21246.326530612241</v>
      </c>
      <c r="L120" s="73">
        <v>0.14285714285714288</v>
      </c>
      <c r="M120" s="73">
        <v>5.654467940912339E-4</v>
      </c>
      <c r="N120" s="2">
        <f t="shared" si="19"/>
        <v>3541.0544217687079</v>
      </c>
      <c r="O120" s="73">
        <v>0</v>
      </c>
      <c r="P120" s="73">
        <v>0</v>
      </c>
      <c r="Q120" s="2">
        <f t="shared" si="20"/>
        <v>0</v>
      </c>
      <c r="R120" s="73">
        <v>0</v>
      </c>
      <c r="S120" s="73">
        <v>0</v>
      </c>
      <c r="T120" s="2">
        <f t="shared" si="21"/>
        <v>0</v>
      </c>
      <c r="U120" s="73">
        <v>1</v>
      </c>
      <c r="V120" s="73">
        <v>2.8272339704561696E-3</v>
      </c>
      <c r="W120" s="2">
        <f t="shared" si="22"/>
        <v>24787.38095238095</v>
      </c>
      <c r="X120" s="73">
        <v>0</v>
      </c>
      <c r="Y120" s="73">
        <v>0</v>
      </c>
      <c r="Z120" s="2">
        <f t="shared" si="23"/>
        <v>0</v>
      </c>
      <c r="AA120" s="73">
        <v>0.28571428571428575</v>
      </c>
      <c r="AB120" s="73">
        <v>1.1308935881824678E-3</v>
      </c>
      <c r="AC120" s="2">
        <f t="shared" si="24"/>
        <v>7082.1088435374159</v>
      </c>
      <c r="AD120" s="73">
        <v>0.7142857142857143</v>
      </c>
      <c r="AE120" s="73">
        <v>2.8272339704561696E-3</v>
      </c>
      <c r="AF120" s="2">
        <f t="shared" si="25"/>
        <v>17705.272108843536</v>
      </c>
      <c r="AG120" s="73">
        <v>0</v>
      </c>
      <c r="AH120" s="73">
        <v>0</v>
      </c>
      <c r="AI120" s="2">
        <f t="shared" si="26"/>
        <v>0</v>
      </c>
      <c r="AJ120" s="73">
        <v>0.1644736842105263</v>
      </c>
      <c r="AK120" s="73">
        <v>1.4136169852280856E-2</v>
      </c>
      <c r="AL120" s="2">
        <f t="shared" si="27"/>
        <v>4076.8718671679189</v>
      </c>
      <c r="AM120" s="73">
        <v>0</v>
      </c>
      <c r="AN120" s="73">
        <v>0</v>
      </c>
      <c r="AO120" s="2">
        <f t="shared" si="28"/>
        <v>0</v>
      </c>
      <c r="AP120" s="73">
        <v>0.74999999999999811</v>
      </c>
      <c r="AQ120" s="73">
        <v>6.4460934526400532E-2</v>
      </c>
      <c r="AR120" s="2">
        <f t="shared" si="29"/>
        <v>18590.535714285666</v>
      </c>
      <c r="AS120" s="73">
        <v>1.9736842105263146E-2</v>
      </c>
      <c r="AT120" s="73">
        <v>1.6963403822737016E-3</v>
      </c>
      <c r="AU120" s="2">
        <f t="shared" si="30"/>
        <v>489.22462406015006</v>
      </c>
      <c r="AV120" s="73">
        <v>6.5789473684210481E-2</v>
      </c>
      <c r="AW120" s="73">
        <v>5.6544679409123392E-3</v>
      </c>
      <c r="AX120" s="2">
        <f t="shared" si="31"/>
        <v>1630.7487468671666</v>
      </c>
    </row>
    <row r="121" spans="1:50" x14ac:dyDescent="0.25">
      <c r="A121" s="1" t="s">
        <v>12</v>
      </c>
      <c r="B121" s="2">
        <v>13800</v>
      </c>
      <c r="C121" s="73">
        <v>0</v>
      </c>
      <c r="D121" s="73">
        <v>0</v>
      </c>
      <c r="E121" s="2">
        <f t="shared" si="16"/>
        <v>0</v>
      </c>
      <c r="F121" s="73">
        <v>1</v>
      </c>
      <c r="G121" s="73">
        <v>1.065662530881796E-2</v>
      </c>
      <c r="H121" s="2">
        <f t="shared" si="17"/>
        <v>13800</v>
      </c>
      <c r="I121" s="73">
        <v>0</v>
      </c>
      <c r="J121" s="73">
        <v>0</v>
      </c>
      <c r="K121" s="2">
        <f t="shared" si="18"/>
        <v>0</v>
      </c>
      <c r="L121" s="73">
        <v>0</v>
      </c>
      <c r="M121" s="73">
        <v>0</v>
      </c>
      <c r="N121" s="2">
        <f t="shared" si="19"/>
        <v>0</v>
      </c>
      <c r="O121" s="73">
        <v>1</v>
      </c>
      <c r="P121" s="73">
        <v>8.1974040837061272E-3</v>
      </c>
      <c r="Q121" s="2">
        <f t="shared" si="20"/>
        <v>13800</v>
      </c>
      <c r="R121" s="73">
        <v>1</v>
      </c>
      <c r="S121" s="73">
        <v>1.0929872111608164E-3</v>
      </c>
      <c r="T121" s="2">
        <f t="shared" si="21"/>
        <v>13800</v>
      </c>
      <c r="U121" s="73">
        <v>0</v>
      </c>
      <c r="V121" s="73">
        <v>0</v>
      </c>
      <c r="W121" s="2">
        <f t="shared" si="22"/>
        <v>0</v>
      </c>
      <c r="X121" s="73">
        <v>0</v>
      </c>
      <c r="Y121" s="73">
        <v>0</v>
      </c>
      <c r="Z121" s="2">
        <f t="shared" si="23"/>
        <v>0</v>
      </c>
      <c r="AA121" s="73">
        <v>0</v>
      </c>
      <c r="AB121" s="73">
        <v>0</v>
      </c>
      <c r="AC121" s="2">
        <f t="shared" si="24"/>
        <v>0</v>
      </c>
      <c r="AD121" s="73">
        <v>0</v>
      </c>
      <c r="AE121" s="73">
        <v>0</v>
      </c>
      <c r="AF121" s="2">
        <f t="shared" si="25"/>
        <v>0</v>
      </c>
      <c r="AG121" s="73">
        <v>0</v>
      </c>
      <c r="AH121" s="73">
        <v>0</v>
      </c>
      <c r="AI121" s="2">
        <f t="shared" si="26"/>
        <v>0</v>
      </c>
      <c r="AJ121" s="73">
        <v>2.4193548387096784E-2</v>
      </c>
      <c r="AK121" s="73">
        <v>8.197404083706124E-4</v>
      </c>
      <c r="AL121" s="2">
        <f t="shared" si="27"/>
        <v>333.8709677419356</v>
      </c>
      <c r="AM121" s="73">
        <v>0.97580645161290291</v>
      </c>
      <c r="AN121" s="73">
        <v>3.3062863137614674E-2</v>
      </c>
      <c r="AO121" s="2">
        <f t="shared" si="28"/>
        <v>13466.129032258061</v>
      </c>
      <c r="AP121" s="73">
        <v>0</v>
      </c>
      <c r="AQ121" s="73">
        <v>0</v>
      </c>
      <c r="AR121" s="2">
        <f t="shared" si="29"/>
        <v>0</v>
      </c>
      <c r="AS121" s="73">
        <v>0</v>
      </c>
      <c r="AT121" s="73">
        <v>0</v>
      </c>
      <c r="AU121" s="2">
        <f t="shared" si="30"/>
        <v>0</v>
      </c>
      <c r="AV121" s="73">
        <v>0</v>
      </c>
      <c r="AW121" s="73">
        <v>0</v>
      </c>
      <c r="AX121" s="2">
        <f t="shared" si="31"/>
        <v>0</v>
      </c>
    </row>
    <row r="122" spans="1:50" x14ac:dyDescent="0.25">
      <c r="A122" s="1" t="s">
        <v>13</v>
      </c>
      <c r="B122" s="2">
        <v>21555</v>
      </c>
      <c r="C122" s="73">
        <v>0</v>
      </c>
      <c r="D122" s="73">
        <v>0</v>
      </c>
      <c r="E122" s="2">
        <f t="shared" si="16"/>
        <v>0</v>
      </c>
      <c r="F122" s="73">
        <v>1</v>
      </c>
      <c r="G122" s="73">
        <v>1.693326667962192E-2</v>
      </c>
      <c r="H122" s="2">
        <f t="shared" si="17"/>
        <v>21555</v>
      </c>
      <c r="I122" s="73">
        <v>0</v>
      </c>
      <c r="J122" s="73">
        <v>0</v>
      </c>
      <c r="K122" s="2">
        <f t="shared" si="18"/>
        <v>0</v>
      </c>
      <c r="L122" s="73">
        <v>0</v>
      </c>
      <c r="M122" s="73">
        <v>0</v>
      </c>
      <c r="N122" s="2">
        <f t="shared" si="19"/>
        <v>0</v>
      </c>
      <c r="O122" s="73">
        <v>0</v>
      </c>
      <c r="P122" s="73">
        <v>0</v>
      </c>
      <c r="Q122" s="2">
        <f t="shared" si="20"/>
        <v>0</v>
      </c>
      <c r="R122" s="73">
        <v>0</v>
      </c>
      <c r="S122" s="73">
        <v>0</v>
      </c>
      <c r="T122" s="2">
        <f t="shared" si="21"/>
        <v>0</v>
      </c>
      <c r="U122" s="73">
        <v>0</v>
      </c>
      <c r="V122" s="73">
        <v>0</v>
      </c>
      <c r="W122" s="2">
        <f t="shared" si="22"/>
        <v>0</v>
      </c>
      <c r="X122" s="73">
        <v>0</v>
      </c>
      <c r="Y122" s="73">
        <v>0</v>
      </c>
      <c r="Z122" s="2">
        <f t="shared" si="23"/>
        <v>0</v>
      </c>
      <c r="AA122" s="73">
        <v>0</v>
      </c>
      <c r="AB122" s="73">
        <v>0</v>
      </c>
      <c r="AC122" s="2">
        <f t="shared" si="24"/>
        <v>0</v>
      </c>
      <c r="AD122" s="73">
        <v>0</v>
      </c>
      <c r="AE122" s="73">
        <v>0</v>
      </c>
      <c r="AF122" s="2">
        <f t="shared" si="25"/>
        <v>0</v>
      </c>
      <c r="AG122" s="73">
        <v>0</v>
      </c>
      <c r="AH122" s="73">
        <v>0</v>
      </c>
      <c r="AI122" s="2">
        <f t="shared" si="26"/>
        <v>0</v>
      </c>
      <c r="AJ122" s="73">
        <v>1.7391304347826087E-2</v>
      </c>
      <c r="AK122" s="73">
        <v>1.1678114951463392E-3</v>
      </c>
      <c r="AL122" s="2">
        <f t="shared" si="27"/>
        <v>374.86956521739131</v>
      </c>
      <c r="AM122" s="73">
        <v>0.9826086956521739</v>
      </c>
      <c r="AN122" s="73">
        <v>6.5981349475768183E-2</v>
      </c>
      <c r="AO122" s="2">
        <f t="shared" si="28"/>
        <v>21180.130434782608</v>
      </c>
      <c r="AP122" s="73">
        <v>0</v>
      </c>
      <c r="AQ122" s="73">
        <v>0</v>
      </c>
      <c r="AR122" s="2">
        <f t="shared" si="29"/>
        <v>0</v>
      </c>
      <c r="AS122" s="73">
        <v>0</v>
      </c>
      <c r="AT122" s="73">
        <v>0</v>
      </c>
      <c r="AU122" s="2">
        <f t="shared" si="30"/>
        <v>0</v>
      </c>
      <c r="AV122" s="73">
        <v>0</v>
      </c>
      <c r="AW122" s="73">
        <v>0</v>
      </c>
      <c r="AX122" s="2">
        <f t="shared" si="31"/>
        <v>0</v>
      </c>
    </row>
    <row r="123" spans="1:50" x14ac:dyDescent="0.25">
      <c r="A123" s="1" t="s">
        <v>14</v>
      </c>
      <c r="B123" s="2">
        <v>18230</v>
      </c>
      <c r="C123" s="73">
        <v>0</v>
      </c>
      <c r="D123" s="73">
        <v>0</v>
      </c>
      <c r="E123" s="2">
        <f t="shared" si="16"/>
        <v>0</v>
      </c>
      <c r="F123" s="73">
        <v>1</v>
      </c>
      <c r="G123" s="73">
        <v>3.0284359293532299E-2</v>
      </c>
      <c r="H123" s="2">
        <f t="shared" si="17"/>
        <v>18230</v>
      </c>
      <c r="I123" s="73">
        <v>0</v>
      </c>
      <c r="J123" s="73">
        <v>0</v>
      </c>
      <c r="K123" s="2">
        <f t="shared" si="18"/>
        <v>0</v>
      </c>
      <c r="L123" s="73">
        <v>0</v>
      </c>
      <c r="M123" s="73">
        <v>0</v>
      </c>
      <c r="N123" s="2">
        <f t="shared" si="19"/>
        <v>0</v>
      </c>
      <c r="O123" s="73">
        <v>1</v>
      </c>
      <c r="P123" s="73">
        <v>1.1216429367974952E-3</v>
      </c>
      <c r="Q123" s="2">
        <f t="shared" si="20"/>
        <v>18230</v>
      </c>
      <c r="R123" s="73">
        <v>0</v>
      </c>
      <c r="S123" s="73">
        <v>0</v>
      </c>
      <c r="T123" s="2">
        <f t="shared" si="21"/>
        <v>0</v>
      </c>
      <c r="U123" s="73">
        <v>0</v>
      </c>
      <c r="V123" s="73">
        <v>0</v>
      </c>
      <c r="W123" s="2">
        <f t="shared" si="22"/>
        <v>0</v>
      </c>
      <c r="X123" s="73">
        <v>0</v>
      </c>
      <c r="Y123" s="73">
        <v>0</v>
      </c>
      <c r="Z123" s="2">
        <f t="shared" si="23"/>
        <v>0</v>
      </c>
      <c r="AA123" s="73">
        <v>0</v>
      </c>
      <c r="AB123" s="73">
        <v>0</v>
      </c>
      <c r="AC123" s="2">
        <f t="shared" si="24"/>
        <v>0</v>
      </c>
      <c r="AD123" s="73">
        <v>0</v>
      </c>
      <c r="AE123" s="73">
        <v>0</v>
      </c>
      <c r="AF123" s="2">
        <f t="shared" si="25"/>
        <v>0</v>
      </c>
      <c r="AG123" s="73">
        <v>0</v>
      </c>
      <c r="AH123" s="73">
        <v>0</v>
      </c>
      <c r="AI123" s="2">
        <f t="shared" si="26"/>
        <v>0</v>
      </c>
      <c r="AJ123" s="73">
        <v>0.1581920903954806</v>
      </c>
      <c r="AK123" s="73">
        <v>6.2812004460659687E-3</v>
      </c>
      <c r="AL123" s="2">
        <f t="shared" si="27"/>
        <v>2883.8418079096114</v>
      </c>
      <c r="AM123" s="73">
        <v>0.41242937853107492</v>
      </c>
      <c r="AN123" s="73">
        <v>1.637598687724344E-2</v>
      </c>
      <c r="AO123" s="2">
        <f t="shared" si="28"/>
        <v>7518.5875706214956</v>
      </c>
      <c r="AP123" s="73">
        <v>0</v>
      </c>
      <c r="AQ123" s="73">
        <v>0</v>
      </c>
      <c r="AR123" s="2">
        <f t="shared" si="29"/>
        <v>0</v>
      </c>
      <c r="AS123" s="73">
        <v>0.1581920903954806</v>
      </c>
      <c r="AT123" s="73">
        <v>6.2812004460659687E-3</v>
      </c>
      <c r="AU123" s="2">
        <f t="shared" si="30"/>
        <v>2883.8418079096114</v>
      </c>
      <c r="AV123" s="73">
        <v>0.27118644067796693</v>
      </c>
      <c r="AW123" s="73">
        <v>1.0767772193255951E-2</v>
      </c>
      <c r="AX123" s="2">
        <f t="shared" si="31"/>
        <v>4943.7288135593371</v>
      </c>
    </row>
    <row r="124" spans="1:50" x14ac:dyDescent="0.25">
      <c r="A124" s="1" t="s">
        <v>15</v>
      </c>
      <c r="B124" s="2">
        <v>19824</v>
      </c>
      <c r="C124" s="73">
        <v>2.7777777777777776E-2</v>
      </c>
      <c r="D124" s="73">
        <v>5.7280996247110409E-4</v>
      </c>
      <c r="E124" s="2">
        <f t="shared" si="16"/>
        <v>550.66666666666663</v>
      </c>
      <c r="F124" s="73">
        <v>0.97222222222222232</v>
      </c>
      <c r="G124" s="73">
        <v>2.0048348686488641E-2</v>
      </c>
      <c r="H124" s="2">
        <f t="shared" si="17"/>
        <v>19273.333333333336</v>
      </c>
      <c r="I124" s="73">
        <v>0</v>
      </c>
      <c r="J124" s="73">
        <v>0</v>
      </c>
      <c r="K124" s="2">
        <f t="shared" si="18"/>
        <v>0</v>
      </c>
      <c r="L124" s="73">
        <v>0</v>
      </c>
      <c r="M124" s="73">
        <v>0</v>
      </c>
      <c r="N124" s="2">
        <f t="shared" si="19"/>
        <v>0</v>
      </c>
      <c r="O124" s="73">
        <v>0</v>
      </c>
      <c r="P124" s="73">
        <v>0</v>
      </c>
      <c r="Q124" s="2">
        <f t="shared" si="20"/>
        <v>0</v>
      </c>
      <c r="R124" s="73">
        <v>0</v>
      </c>
      <c r="S124" s="73">
        <v>0</v>
      </c>
      <c r="T124" s="2">
        <f t="shared" si="21"/>
        <v>0</v>
      </c>
      <c r="U124" s="73">
        <v>0</v>
      </c>
      <c r="V124" s="73">
        <v>0</v>
      </c>
      <c r="W124" s="2">
        <f t="shared" si="22"/>
        <v>0</v>
      </c>
      <c r="X124" s="73">
        <v>0</v>
      </c>
      <c r="Y124" s="73">
        <v>0</v>
      </c>
      <c r="Z124" s="2">
        <f t="shared" si="23"/>
        <v>0</v>
      </c>
      <c r="AA124" s="73">
        <v>0</v>
      </c>
      <c r="AB124" s="73">
        <v>0</v>
      </c>
      <c r="AC124" s="2">
        <f t="shared" si="24"/>
        <v>0</v>
      </c>
      <c r="AD124" s="73">
        <v>0</v>
      </c>
      <c r="AE124" s="73">
        <v>0</v>
      </c>
      <c r="AF124" s="2">
        <f t="shared" si="25"/>
        <v>0</v>
      </c>
      <c r="AG124" s="73">
        <v>0</v>
      </c>
      <c r="AH124" s="73">
        <v>0</v>
      </c>
      <c r="AI124" s="2">
        <f t="shared" si="26"/>
        <v>0</v>
      </c>
      <c r="AJ124" s="73">
        <v>1.01010101010101E-2</v>
      </c>
      <c r="AK124" s="73">
        <v>5.7280996247110409E-4</v>
      </c>
      <c r="AL124" s="2">
        <f t="shared" si="27"/>
        <v>200.24242424242422</v>
      </c>
      <c r="AM124" s="73">
        <v>0.98989898989898994</v>
      </c>
      <c r="AN124" s="73">
        <v>5.6135376322168203E-2</v>
      </c>
      <c r="AO124" s="2">
        <f t="shared" si="28"/>
        <v>19623.757575757576</v>
      </c>
      <c r="AP124" s="73">
        <v>0</v>
      </c>
      <c r="AQ124" s="73">
        <v>0</v>
      </c>
      <c r="AR124" s="2">
        <f t="shared" si="29"/>
        <v>0</v>
      </c>
      <c r="AS124" s="73">
        <v>0</v>
      </c>
      <c r="AT124" s="73">
        <v>0</v>
      </c>
      <c r="AU124" s="2">
        <f t="shared" si="30"/>
        <v>0</v>
      </c>
      <c r="AV124" s="73">
        <v>0</v>
      </c>
      <c r="AW124" s="73">
        <v>0</v>
      </c>
      <c r="AX124" s="2">
        <f t="shared" si="31"/>
        <v>0</v>
      </c>
    </row>
    <row r="125" spans="1:50" x14ac:dyDescent="0.25">
      <c r="A125" s="1" t="s">
        <v>16</v>
      </c>
      <c r="B125" s="2">
        <v>20117</v>
      </c>
      <c r="C125" s="73">
        <v>0</v>
      </c>
      <c r="D125" s="73">
        <v>0</v>
      </c>
      <c r="E125" s="2">
        <f t="shared" si="16"/>
        <v>0</v>
      </c>
      <c r="F125" s="73">
        <v>1</v>
      </c>
      <c r="G125" s="73">
        <v>1.2939640766831793E-2</v>
      </c>
      <c r="H125" s="2">
        <f t="shared" si="17"/>
        <v>20117</v>
      </c>
      <c r="I125" s="73">
        <v>0</v>
      </c>
      <c r="J125" s="73">
        <v>0</v>
      </c>
      <c r="K125" s="2">
        <f t="shared" si="18"/>
        <v>0</v>
      </c>
      <c r="L125" s="73">
        <v>0</v>
      </c>
      <c r="M125" s="73">
        <v>0</v>
      </c>
      <c r="N125" s="2">
        <f t="shared" si="19"/>
        <v>0</v>
      </c>
      <c r="O125" s="73">
        <v>1</v>
      </c>
      <c r="P125" s="73">
        <v>2.0870388333599672E-3</v>
      </c>
      <c r="Q125" s="2">
        <f t="shared" si="20"/>
        <v>20117</v>
      </c>
      <c r="R125" s="73">
        <v>0</v>
      </c>
      <c r="S125" s="73">
        <v>0</v>
      </c>
      <c r="T125" s="2">
        <f t="shared" si="21"/>
        <v>0</v>
      </c>
      <c r="U125" s="73">
        <v>0</v>
      </c>
      <c r="V125" s="73">
        <v>0</v>
      </c>
      <c r="W125" s="2">
        <f t="shared" si="22"/>
        <v>0</v>
      </c>
      <c r="X125" s="73">
        <v>0</v>
      </c>
      <c r="Y125" s="73">
        <v>0</v>
      </c>
      <c r="Z125" s="2">
        <f t="shared" si="23"/>
        <v>0</v>
      </c>
      <c r="AA125" s="73">
        <v>0</v>
      </c>
      <c r="AB125" s="73">
        <v>0</v>
      </c>
      <c r="AC125" s="2">
        <f t="shared" si="24"/>
        <v>0</v>
      </c>
      <c r="AD125" s="73">
        <v>0</v>
      </c>
      <c r="AE125" s="73">
        <v>0</v>
      </c>
      <c r="AF125" s="2">
        <f t="shared" si="25"/>
        <v>0</v>
      </c>
      <c r="AG125" s="73">
        <v>0</v>
      </c>
      <c r="AH125" s="73">
        <v>0</v>
      </c>
      <c r="AI125" s="2">
        <f t="shared" si="26"/>
        <v>0</v>
      </c>
      <c r="AJ125" s="73">
        <v>1.3157894736842056E-2</v>
      </c>
      <c r="AK125" s="73">
        <v>8.3481553334398685E-4</v>
      </c>
      <c r="AL125" s="2">
        <f t="shared" si="27"/>
        <v>264.69736842105164</v>
      </c>
      <c r="AM125" s="73">
        <v>0.98684210526315785</v>
      </c>
      <c r="AN125" s="73">
        <v>6.261116500079926E-2</v>
      </c>
      <c r="AO125" s="2">
        <f t="shared" si="28"/>
        <v>19852.302631578947</v>
      </c>
      <c r="AP125" s="73">
        <v>0</v>
      </c>
      <c r="AQ125" s="73">
        <v>0</v>
      </c>
      <c r="AR125" s="2">
        <f t="shared" si="29"/>
        <v>0</v>
      </c>
      <c r="AS125" s="73">
        <v>0</v>
      </c>
      <c r="AT125" s="73">
        <v>0</v>
      </c>
      <c r="AU125" s="2">
        <f t="shared" si="30"/>
        <v>0</v>
      </c>
      <c r="AV125" s="73">
        <v>0</v>
      </c>
      <c r="AW125" s="73">
        <v>0</v>
      </c>
      <c r="AX125" s="2">
        <f t="shared" si="31"/>
        <v>0</v>
      </c>
    </row>
    <row r="126" spans="1:50" x14ac:dyDescent="0.25">
      <c r="A126" s="1" t="s">
        <v>17</v>
      </c>
      <c r="B126" s="2">
        <v>10448</v>
      </c>
      <c r="C126" s="73">
        <v>0</v>
      </c>
      <c r="D126" s="73">
        <v>0</v>
      </c>
      <c r="E126" s="2">
        <f t="shared" si="16"/>
        <v>0</v>
      </c>
      <c r="F126" s="73">
        <v>1</v>
      </c>
      <c r="G126" s="73">
        <v>1.6656527200959746E-2</v>
      </c>
      <c r="H126" s="2">
        <f t="shared" si="17"/>
        <v>10448</v>
      </c>
      <c r="I126" s="73">
        <v>0</v>
      </c>
      <c r="J126" s="73">
        <v>0</v>
      </c>
      <c r="K126" s="2">
        <f t="shared" si="18"/>
        <v>0</v>
      </c>
      <c r="L126" s="73">
        <v>0</v>
      </c>
      <c r="M126" s="73">
        <v>0</v>
      </c>
      <c r="N126" s="2">
        <f t="shared" si="19"/>
        <v>0</v>
      </c>
      <c r="O126" s="73">
        <v>0</v>
      </c>
      <c r="P126" s="73">
        <v>0</v>
      </c>
      <c r="Q126" s="2">
        <f t="shared" si="20"/>
        <v>0</v>
      </c>
      <c r="R126" s="73">
        <v>0</v>
      </c>
      <c r="S126" s="73">
        <v>0</v>
      </c>
      <c r="T126" s="2">
        <f t="shared" si="21"/>
        <v>0</v>
      </c>
      <c r="U126" s="73">
        <v>0</v>
      </c>
      <c r="V126" s="73">
        <v>0</v>
      </c>
      <c r="W126" s="2">
        <f t="shared" si="22"/>
        <v>0</v>
      </c>
      <c r="X126" s="73">
        <v>1</v>
      </c>
      <c r="Y126" s="73">
        <v>7.087883915302014E-4</v>
      </c>
      <c r="Z126" s="2">
        <f t="shared" si="23"/>
        <v>10448</v>
      </c>
      <c r="AA126" s="73">
        <v>0</v>
      </c>
      <c r="AB126" s="73">
        <v>0</v>
      </c>
      <c r="AC126" s="2">
        <f t="shared" si="24"/>
        <v>0</v>
      </c>
      <c r="AD126" s="73">
        <v>0</v>
      </c>
      <c r="AE126" s="73">
        <v>0</v>
      </c>
      <c r="AF126" s="2">
        <f t="shared" si="25"/>
        <v>0</v>
      </c>
      <c r="AG126" s="73">
        <v>0</v>
      </c>
      <c r="AH126" s="73">
        <v>0</v>
      </c>
      <c r="AI126" s="2">
        <f t="shared" si="26"/>
        <v>0</v>
      </c>
      <c r="AJ126" s="73">
        <v>1.5151515151515138E-2</v>
      </c>
      <c r="AK126" s="73">
        <v>3.543941957651007E-4</v>
      </c>
      <c r="AL126" s="2">
        <f t="shared" si="27"/>
        <v>158.30303030303017</v>
      </c>
      <c r="AM126" s="73">
        <v>0.98484848484848486</v>
      </c>
      <c r="AN126" s="73">
        <v>2.3035622724731565E-2</v>
      </c>
      <c r="AO126" s="2">
        <f t="shared" si="28"/>
        <v>10289.69696969697</v>
      </c>
      <c r="AP126" s="73">
        <v>0</v>
      </c>
      <c r="AQ126" s="73">
        <v>0</v>
      </c>
      <c r="AR126" s="2">
        <f t="shared" si="29"/>
        <v>0</v>
      </c>
      <c r="AS126" s="73">
        <v>0</v>
      </c>
      <c r="AT126" s="73">
        <v>0</v>
      </c>
      <c r="AU126" s="2">
        <f t="shared" si="30"/>
        <v>0</v>
      </c>
      <c r="AV126" s="73">
        <v>0</v>
      </c>
      <c r="AW126" s="73">
        <v>0</v>
      </c>
      <c r="AX126" s="2">
        <f t="shared" si="31"/>
        <v>0</v>
      </c>
    </row>
    <row r="127" spans="1:50" x14ac:dyDescent="0.25">
      <c r="B127" s="3">
        <f>SUM(B114:B126)</f>
        <v>256281.80952380953</v>
      </c>
    </row>
    <row r="131" spans="1:71" ht="15.75" customHeight="1" x14ac:dyDescent="0.25">
      <c r="A131" s="111" t="s">
        <v>4</v>
      </c>
      <c r="B131" s="114" t="s">
        <v>170</v>
      </c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4"/>
      <c r="BO131" s="65"/>
      <c r="BP131" s="65"/>
      <c r="BQ131" s="65"/>
      <c r="BR131" s="65"/>
      <c r="BS131" s="65"/>
    </row>
    <row r="132" spans="1:71" ht="15" customHeight="1" x14ac:dyDescent="0.25">
      <c r="A132" s="112"/>
      <c r="B132" s="114" t="s">
        <v>1</v>
      </c>
      <c r="C132" s="115"/>
      <c r="D132" s="115"/>
      <c r="E132" s="116"/>
      <c r="F132" s="117" t="s">
        <v>178</v>
      </c>
      <c r="G132" s="119"/>
      <c r="H132" s="117" t="s">
        <v>179</v>
      </c>
      <c r="I132" s="119"/>
      <c r="J132" s="117" t="s">
        <v>180</v>
      </c>
      <c r="K132" s="119"/>
      <c r="L132" s="117" t="s">
        <v>322</v>
      </c>
      <c r="M132" s="119"/>
      <c r="N132" s="114" t="s">
        <v>2</v>
      </c>
      <c r="O132" s="115"/>
      <c r="P132" s="115"/>
      <c r="Q132" s="115"/>
      <c r="R132" s="115"/>
      <c r="S132" s="115"/>
      <c r="T132" s="115"/>
      <c r="U132" s="115"/>
      <c r="V132" s="115"/>
      <c r="W132" s="116"/>
      <c r="X132" s="84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</row>
    <row r="133" spans="1:71" ht="15" customHeight="1" x14ac:dyDescent="0.25">
      <c r="A133" s="112"/>
      <c r="B133" s="117" t="s">
        <v>164</v>
      </c>
      <c r="C133" s="119"/>
      <c r="D133" s="117" t="s">
        <v>167</v>
      </c>
      <c r="E133" s="119"/>
      <c r="F133" s="117" t="s">
        <v>164</v>
      </c>
      <c r="G133" s="119"/>
      <c r="H133" s="117" t="s">
        <v>164</v>
      </c>
      <c r="I133" s="119"/>
      <c r="J133" s="117" t="s">
        <v>164</v>
      </c>
      <c r="K133" s="119"/>
      <c r="L133" s="117" t="s">
        <v>164</v>
      </c>
      <c r="M133" s="119"/>
      <c r="N133" s="117" t="s">
        <v>164</v>
      </c>
      <c r="O133" s="119"/>
      <c r="P133" s="117" t="s">
        <v>165</v>
      </c>
      <c r="Q133" s="119"/>
      <c r="R133" s="117" t="s">
        <v>166</v>
      </c>
      <c r="S133" s="119"/>
      <c r="T133" s="117" t="s">
        <v>167</v>
      </c>
      <c r="U133" s="119"/>
      <c r="V133" s="117" t="s">
        <v>168</v>
      </c>
      <c r="W133" s="119"/>
      <c r="X133" s="82"/>
    </row>
    <row r="134" spans="1:71" ht="25.5" x14ac:dyDescent="0.25">
      <c r="A134" s="112"/>
      <c r="B134" s="1" t="s">
        <v>3</v>
      </c>
      <c r="C134" s="1" t="s">
        <v>18</v>
      </c>
      <c r="D134" s="1" t="s">
        <v>3</v>
      </c>
      <c r="E134" s="1" t="s">
        <v>18</v>
      </c>
      <c r="F134" s="1" t="s">
        <v>3</v>
      </c>
      <c r="G134" s="1" t="s">
        <v>18</v>
      </c>
      <c r="H134" s="1" t="s">
        <v>3</v>
      </c>
      <c r="I134" s="1" t="s">
        <v>18</v>
      </c>
      <c r="J134" s="1" t="s">
        <v>3</v>
      </c>
      <c r="K134" s="1" t="s">
        <v>18</v>
      </c>
      <c r="L134" s="1" t="s">
        <v>3</v>
      </c>
      <c r="M134" s="1" t="s">
        <v>18</v>
      </c>
      <c r="N134" s="1" t="s">
        <v>3</v>
      </c>
      <c r="O134" s="1" t="s">
        <v>18</v>
      </c>
      <c r="P134" s="1" t="s">
        <v>3</v>
      </c>
      <c r="Q134" s="1" t="s">
        <v>18</v>
      </c>
      <c r="R134" s="1" t="s">
        <v>3</v>
      </c>
      <c r="S134" s="1" t="s">
        <v>18</v>
      </c>
      <c r="T134" s="1" t="s">
        <v>3</v>
      </c>
      <c r="U134" s="1" t="s">
        <v>18</v>
      </c>
      <c r="V134" s="1" t="s">
        <v>3</v>
      </c>
      <c r="W134" s="1" t="s">
        <v>18</v>
      </c>
      <c r="X134" s="82"/>
    </row>
    <row r="135" spans="1:71" x14ac:dyDescent="0.25">
      <c r="A135" s="1" t="s">
        <v>5</v>
      </c>
      <c r="B135" s="73">
        <v>1</v>
      </c>
      <c r="C135" s="73">
        <v>3.0380322083869921E-3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0.9887640449438202</v>
      </c>
      <c r="O135" s="73">
        <v>2.0565141102927346E-2</v>
      </c>
      <c r="P135" s="73">
        <v>0</v>
      </c>
      <c r="Q135" s="73">
        <v>0</v>
      </c>
      <c r="R135" s="73">
        <v>0</v>
      </c>
      <c r="S135" s="73">
        <v>0</v>
      </c>
      <c r="T135" s="73">
        <v>1.1235955056179765E-2</v>
      </c>
      <c r="U135" s="73">
        <v>2.3369478526053783E-4</v>
      </c>
      <c r="V135" s="73">
        <v>0</v>
      </c>
      <c r="W135" s="73">
        <v>0</v>
      </c>
      <c r="X135" s="82"/>
    </row>
    <row r="136" spans="1:71" x14ac:dyDescent="0.25">
      <c r="A136" s="1" t="s">
        <v>321</v>
      </c>
      <c r="B136" s="73">
        <v>0</v>
      </c>
      <c r="C136" s="73">
        <v>0</v>
      </c>
      <c r="D136" s="73">
        <v>0</v>
      </c>
      <c r="E136" s="73">
        <v>0</v>
      </c>
      <c r="F136" s="73">
        <v>1</v>
      </c>
      <c r="G136" s="73">
        <v>2.076718570978985E-3</v>
      </c>
      <c r="H136" s="73">
        <v>0</v>
      </c>
      <c r="I136" s="73">
        <v>0</v>
      </c>
      <c r="J136" s="73">
        <v>1</v>
      </c>
      <c r="K136" s="73">
        <v>4.1534371419579705E-4</v>
      </c>
      <c r="L136" s="73">
        <v>0</v>
      </c>
      <c r="M136" s="73">
        <v>0</v>
      </c>
      <c r="N136" s="73">
        <v>1</v>
      </c>
      <c r="O136" s="73">
        <v>3.6342574992132316E-2</v>
      </c>
      <c r="P136" s="73">
        <v>0</v>
      </c>
      <c r="Q136" s="73">
        <v>0</v>
      </c>
      <c r="R136" s="73">
        <v>0</v>
      </c>
      <c r="S136" s="73">
        <v>0</v>
      </c>
      <c r="T136" s="73">
        <v>0</v>
      </c>
      <c r="U136" s="73">
        <v>0</v>
      </c>
      <c r="V136" s="73">
        <v>0</v>
      </c>
      <c r="W136" s="73">
        <v>0</v>
      </c>
      <c r="X136" s="82"/>
    </row>
    <row r="137" spans="1:71" x14ac:dyDescent="0.25">
      <c r="A137" s="1" t="s">
        <v>7</v>
      </c>
      <c r="B137" s="73">
        <v>0</v>
      </c>
      <c r="C137" s="73">
        <v>0</v>
      </c>
      <c r="D137" s="73">
        <v>0</v>
      </c>
      <c r="E137" s="73">
        <v>0</v>
      </c>
      <c r="F137" s="73">
        <v>1</v>
      </c>
      <c r="G137" s="73">
        <v>1.3178482678245985E-2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0.94852941176470507</v>
      </c>
      <c r="O137" s="73">
        <v>7.3914098499727313E-2</v>
      </c>
      <c r="P137" s="73">
        <v>2.5735294117647068E-2</v>
      </c>
      <c r="Q137" s="73">
        <v>2.0054212771243867E-3</v>
      </c>
      <c r="R137" s="73">
        <v>0</v>
      </c>
      <c r="S137" s="73">
        <v>0</v>
      </c>
      <c r="T137" s="73">
        <v>2.5735294117647068E-2</v>
      </c>
      <c r="U137" s="73">
        <v>2.0054212771243867E-3</v>
      </c>
      <c r="V137" s="73">
        <v>0</v>
      </c>
      <c r="W137" s="73">
        <v>0</v>
      </c>
      <c r="X137" s="82"/>
    </row>
    <row r="138" spans="1:71" x14ac:dyDescent="0.25">
      <c r="A138" s="1" t="s">
        <v>8</v>
      </c>
      <c r="B138" s="73">
        <v>1</v>
      </c>
      <c r="C138" s="73">
        <v>1.6305075390797653E-2</v>
      </c>
      <c r="D138" s="73">
        <v>0</v>
      </c>
      <c r="E138" s="73">
        <v>0</v>
      </c>
      <c r="F138" s="73">
        <v>1</v>
      </c>
      <c r="G138" s="73">
        <v>2.1100685799855797E-2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0.99230769230769222</v>
      </c>
      <c r="O138" s="73">
        <v>0.12372674855370003</v>
      </c>
      <c r="P138" s="73">
        <v>7.6923076923076841E-3</v>
      </c>
      <c r="Q138" s="73">
        <v>9.591220818116271E-4</v>
      </c>
      <c r="R138" s="73">
        <v>0</v>
      </c>
      <c r="S138" s="73">
        <v>0</v>
      </c>
      <c r="T138" s="73">
        <v>0</v>
      </c>
      <c r="U138" s="73">
        <v>0</v>
      </c>
      <c r="V138" s="73">
        <v>0</v>
      </c>
      <c r="W138" s="73">
        <v>0</v>
      </c>
      <c r="X138" s="82"/>
    </row>
    <row r="139" spans="1:71" x14ac:dyDescent="0.25">
      <c r="A139" s="1" t="s">
        <v>9</v>
      </c>
      <c r="B139" s="73">
        <v>1</v>
      </c>
      <c r="C139" s="73">
        <v>1.40340497259531E-2</v>
      </c>
      <c r="D139" s="73">
        <v>0</v>
      </c>
      <c r="E139" s="73">
        <v>0</v>
      </c>
      <c r="F139" s="73">
        <v>1</v>
      </c>
      <c r="G139" s="73">
        <v>1.5757529516859624E-2</v>
      </c>
      <c r="H139" s="73">
        <v>0</v>
      </c>
      <c r="I139" s="73">
        <v>0</v>
      </c>
      <c r="J139" s="73">
        <v>0</v>
      </c>
      <c r="K139" s="73">
        <v>0</v>
      </c>
      <c r="L139" s="73">
        <v>1</v>
      </c>
      <c r="M139" s="73">
        <v>4.9242279740186281E-4</v>
      </c>
      <c r="N139" s="73">
        <v>0.9281045751633995</v>
      </c>
      <c r="O139" s="73">
        <v>3.4962018615532268E-2</v>
      </c>
      <c r="P139" s="73">
        <v>1.9607843137254916E-2</v>
      </c>
      <c r="Q139" s="73">
        <v>7.3863419610279422E-4</v>
      </c>
      <c r="R139" s="73">
        <v>1.3071895424836609E-2</v>
      </c>
      <c r="S139" s="73">
        <v>4.9242279740186281E-4</v>
      </c>
      <c r="T139" s="73">
        <v>3.9215686274509831E-2</v>
      </c>
      <c r="U139" s="73">
        <v>1.4772683922055884E-3</v>
      </c>
      <c r="V139" s="73">
        <v>0</v>
      </c>
      <c r="W139" s="73">
        <v>0</v>
      </c>
      <c r="X139" s="82"/>
    </row>
    <row r="140" spans="1:71" x14ac:dyDescent="0.25">
      <c r="A140" s="1" t="s">
        <v>10</v>
      </c>
      <c r="B140" s="73">
        <v>1</v>
      </c>
      <c r="C140" s="73">
        <v>7.8310473768024094E-3</v>
      </c>
      <c r="D140" s="73">
        <v>0</v>
      </c>
      <c r="E140" s="73">
        <v>0</v>
      </c>
      <c r="F140" s="73">
        <v>1</v>
      </c>
      <c r="G140" s="73">
        <v>5.3393504841834555E-2</v>
      </c>
      <c r="H140" s="73">
        <v>0</v>
      </c>
      <c r="I140" s="73">
        <v>0</v>
      </c>
      <c r="J140" s="73">
        <v>0</v>
      </c>
      <c r="K140" s="73">
        <v>0</v>
      </c>
      <c r="L140" s="73">
        <v>1</v>
      </c>
      <c r="M140" s="73">
        <v>2.1357401936733852E-3</v>
      </c>
      <c r="N140" s="73">
        <v>1</v>
      </c>
      <c r="O140" s="73">
        <v>5.054585125027005E-2</v>
      </c>
      <c r="P140" s="73">
        <v>0</v>
      </c>
      <c r="Q140" s="73">
        <v>0</v>
      </c>
      <c r="R140" s="73">
        <v>0</v>
      </c>
      <c r="S140" s="73">
        <v>0</v>
      </c>
      <c r="T140" s="73">
        <v>0</v>
      </c>
      <c r="U140" s="73">
        <v>0</v>
      </c>
      <c r="V140" s="73">
        <v>0</v>
      </c>
      <c r="W140" s="73">
        <v>0</v>
      </c>
      <c r="X140" s="82"/>
    </row>
    <row r="141" spans="1:71" x14ac:dyDescent="0.25">
      <c r="A141" s="1" t="s">
        <v>11</v>
      </c>
      <c r="B141" s="73">
        <v>0.7142857142857143</v>
      </c>
      <c r="C141" s="73">
        <v>2.8272339704561696E-3</v>
      </c>
      <c r="D141" s="73">
        <v>0.28571428571428575</v>
      </c>
      <c r="E141" s="73">
        <v>1.1308935881824678E-3</v>
      </c>
      <c r="F141" s="73">
        <v>0</v>
      </c>
      <c r="G141" s="73">
        <v>0</v>
      </c>
      <c r="H141" s="73">
        <v>1</v>
      </c>
      <c r="I141" s="73">
        <v>2.8272339704561696E-3</v>
      </c>
      <c r="J141" s="73">
        <v>1</v>
      </c>
      <c r="K141" s="73">
        <v>3.9581275586386376E-3</v>
      </c>
      <c r="L141" s="73">
        <v>0</v>
      </c>
      <c r="M141" s="73">
        <v>0</v>
      </c>
      <c r="N141" s="73">
        <v>0.74999999999999811</v>
      </c>
      <c r="O141" s="73">
        <v>6.4460934526400532E-2</v>
      </c>
      <c r="P141" s="73">
        <v>0.13157894736842102</v>
      </c>
      <c r="Q141" s="73">
        <v>1.130893588182468E-2</v>
      </c>
      <c r="R141" s="73">
        <v>0</v>
      </c>
      <c r="S141" s="73">
        <v>0</v>
      </c>
      <c r="T141" s="73">
        <v>0.11184210526315784</v>
      </c>
      <c r="U141" s="73">
        <v>9.6125954995509768E-3</v>
      </c>
      <c r="V141" s="73">
        <v>6.5789473684210488E-3</v>
      </c>
      <c r="W141" s="73">
        <v>5.654467940912339E-4</v>
      </c>
      <c r="X141" s="82"/>
    </row>
    <row r="142" spans="1:71" x14ac:dyDescent="0.25">
      <c r="A142" s="1" t="s">
        <v>12</v>
      </c>
      <c r="B142" s="73">
        <v>1</v>
      </c>
      <c r="C142" s="73">
        <v>1.065662530881796E-2</v>
      </c>
      <c r="D142" s="73">
        <v>0</v>
      </c>
      <c r="E142" s="73">
        <v>0</v>
      </c>
      <c r="F142" s="73">
        <v>1</v>
      </c>
      <c r="G142" s="73">
        <v>8.1974040837061272E-3</v>
      </c>
      <c r="H142" s="73">
        <v>1</v>
      </c>
      <c r="I142" s="73">
        <v>1.0929872111608164E-3</v>
      </c>
      <c r="J142" s="73">
        <v>0</v>
      </c>
      <c r="K142" s="73">
        <v>0</v>
      </c>
      <c r="L142" s="73">
        <v>0</v>
      </c>
      <c r="M142" s="73">
        <v>0</v>
      </c>
      <c r="N142" s="73">
        <v>0.97580645161290291</v>
      </c>
      <c r="O142" s="73">
        <v>3.3062863137614674E-2</v>
      </c>
      <c r="P142" s="73">
        <v>0</v>
      </c>
      <c r="Q142" s="73">
        <v>0</v>
      </c>
      <c r="R142" s="73">
        <v>0</v>
      </c>
      <c r="S142" s="73">
        <v>0</v>
      </c>
      <c r="T142" s="73">
        <v>2.4193548387096784E-2</v>
      </c>
      <c r="U142" s="73">
        <v>8.197404083706124E-4</v>
      </c>
      <c r="V142" s="73">
        <v>0</v>
      </c>
      <c r="W142" s="73">
        <v>0</v>
      </c>
      <c r="X142" s="82"/>
    </row>
    <row r="143" spans="1:71" x14ac:dyDescent="0.25">
      <c r="A143" s="1" t="s">
        <v>13</v>
      </c>
      <c r="B143" s="73">
        <v>1</v>
      </c>
      <c r="C143" s="73">
        <v>1.693326667962192E-2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0.9826086956521739</v>
      </c>
      <c r="O143" s="73">
        <v>6.5981349475768183E-2</v>
      </c>
      <c r="P143" s="73">
        <v>0</v>
      </c>
      <c r="Q143" s="73">
        <v>0</v>
      </c>
      <c r="R143" s="73">
        <v>0</v>
      </c>
      <c r="S143" s="73">
        <v>0</v>
      </c>
      <c r="T143" s="73">
        <v>1.7391304347826087E-2</v>
      </c>
      <c r="U143" s="73">
        <v>1.1678114951463392E-3</v>
      </c>
      <c r="V143" s="73">
        <v>0</v>
      </c>
      <c r="W143" s="73">
        <v>0</v>
      </c>
      <c r="X143" s="82"/>
    </row>
    <row r="144" spans="1:71" x14ac:dyDescent="0.25">
      <c r="A144" s="1" t="s">
        <v>14</v>
      </c>
      <c r="B144" s="73">
        <v>1</v>
      </c>
      <c r="C144" s="73">
        <v>3.0284359293532299E-2</v>
      </c>
      <c r="D144" s="73">
        <v>0</v>
      </c>
      <c r="E144" s="73">
        <v>0</v>
      </c>
      <c r="F144" s="73">
        <v>1</v>
      </c>
      <c r="G144" s="73">
        <v>1.1216429367974952E-3</v>
      </c>
      <c r="H144" s="73">
        <v>0</v>
      </c>
      <c r="I144" s="73">
        <v>0</v>
      </c>
      <c r="J144" s="73">
        <v>0</v>
      </c>
      <c r="K144" s="73">
        <v>0</v>
      </c>
      <c r="L144" s="73">
        <v>0</v>
      </c>
      <c r="M144" s="73">
        <v>0</v>
      </c>
      <c r="N144" s="73">
        <v>0.81920903954802315</v>
      </c>
      <c r="O144" s="73">
        <v>3.2527645167127278E-2</v>
      </c>
      <c r="P144" s="73">
        <v>4.5197740112994496E-2</v>
      </c>
      <c r="Q144" s="73">
        <v>1.7946286988759924E-3</v>
      </c>
      <c r="R144" s="73">
        <v>0</v>
      </c>
      <c r="S144" s="73">
        <v>0</v>
      </c>
      <c r="T144" s="73">
        <v>0.13559322033898341</v>
      </c>
      <c r="U144" s="73">
        <v>5.3838860966279748E-3</v>
      </c>
      <c r="V144" s="73">
        <v>0</v>
      </c>
      <c r="W144" s="73">
        <v>0</v>
      </c>
      <c r="X144" s="82"/>
    </row>
    <row r="145" spans="1:24" x14ac:dyDescent="0.25">
      <c r="A145" s="1" t="s">
        <v>15</v>
      </c>
      <c r="B145" s="73">
        <v>1</v>
      </c>
      <c r="C145" s="73">
        <v>2.0621158648959748E-2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0.98989898989898994</v>
      </c>
      <c r="O145" s="73">
        <v>5.6135376322168203E-2</v>
      </c>
      <c r="P145" s="73">
        <v>1.01010101010101E-2</v>
      </c>
      <c r="Q145" s="73">
        <v>5.7280996247110409E-4</v>
      </c>
      <c r="R145" s="73">
        <v>0</v>
      </c>
      <c r="S145" s="73">
        <v>0</v>
      </c>
      <c r="T145" s="73">
        <v>0</v>
      </c>
      <c r="U145" s="73">
        <v>0</v>
      </c>
      <c r="V145" s="73">
        <v>0</v>
      </c>
      <c r="W145" s="73">
        <v>0</v>
      </c>
      <c r="X145" s="82"/>
    </row>
    <row r="146" spans="1:24" x14ac:dyDescent="0.25">
      <c r="A146" s="1" t="s">
        <v>16</v>
      </c>
      <c r="B146" s="73">
        <v>1</v>
      </c>
      <c r="C146" s="73">
        <v>1.2939640766831793E-2</v>
      </c>
      <c r="D146" s="73">
        <v>0</v>
      </c>
      <c r="E146" s="73">
        <v>0</v>
      </c>
      <c r="F146" s="73">
        <v>1</v>
      </c>
      <c r="G146" s="73">
        <v>2.0870388333599672E-3</v>
      </c>
      <c r="H146" s="73">
        <v>0</v>
      </c>
      <c r="I146" s="73">
        <v>0</v>
      </c>
      <c r="J146" s="73">
        <v>0</v>
      </c>
      <c r="K146" s="73">
        <v>0</v>
      </c>
      <c r="L146" s="73">
        <v>0</v>
      </c>
      <c r="M146" s="73">
        <v>0</v>
      </c>
      <c r="N146" s="73">
        <v>0.99342105263157887</v>
      </c>
      <c r="O146" s="73">
        <v>6.3028572767471258E-2</v>
      </c>
      <c r="P146" s="73">
        <v>0</v>
      </c>
      <c r="Q146" s="73">
        <v>0</v>
      </c>
      <c r="R146" s="73">
        <v>0</v>
      </c>
      <c r="S146" s="73">
        <v>0</v>
      </c>
      <c r="T146" s="73">
        <v>6.578947368421028E-3</v>
      </c>
      <c r="U146" s="73">
        <v>4.1740776667199342E-4</v>
      </c>
      <c r="V146" s="73">
        <v>0</v>
      </c>
      <c r="W146" s="73">
        <v>0</v>
      </c>
      <c r="X146" s="82"/>
    </row>
    <row r="147" spans="1:24" x14ac:dyDescent="0.25">
      <c r="A147" s="1" t="s">
        <v>17</v>
      </c>
      <c r="B147" s="73">
        <v>1</v>
      </c>
      <c r="C147" s="73">
        <v>1.6656527200959746E-2</v>
      </c>
      <c r="D147" s="73">
        <v>0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  <c r="J147" s="73">
        <v>1</v>
      </c>
      <c r="K147" s="73">
        <v>7.087883915302014E-4</v>
      </c>
      <c r="L147" s="73">
        <v>0</v>
      </c>
      <c r="M147" s="73">
        <v>0</v>
      </c>
      <c r="N147" s="73">
        <v>0.98484848484848486</v>
      </c>
      <c r="O147" s="73">
        <v>2.3035622724731565E-2</v>
      </c>
      <c r="P147" s="73">
        <v>0</v>
      </c>
      <c r="Q147" s="73">
        <v>0</v>
      </c>
      <c r="R147" s="73">
        <v>0</v>
      </c>
      <c r="S147" s="73">
        <v>0</v>
      </c>
      <c r="T147" s="73">
        <v>1.5151515151515138E-2</v>
      </c>
      <c r="U147" s="73">
        <v>3.543941957651007E-4</v>
      </c>
      <c r="V147" s="73">
        <v>0</v>
      </c>
      <c r="W147" s="73">
        <v>0</v>
      </c>
      <c r="X147" s="82"/>
    </row>
    <row r="150" spans="1:24" ht="12.75" customHeight="1" x14ac:dyDescent="0.25">
      <c r="B150" s="111" t="s">
        <v>4</v>
      </c>
      <c r="C150" s="142" t="s">
        <v>171</v>
      </c>
      <c r="D150" s="143"/>
      <c r="E150" s="143"/>
      <c r="F150" s="143"/>
      <c r="G150" s="143"/>
      <c r="H150" s="144"/>
      <c r="I150" s="82"/>
      <c r="K150" s="111" t="s">
        <v>4</v>
      </c>
      <c r="L150" s="142" t="s">
        <v>172</v>
      </c>
      <c r="M150" s="143"/>
      <c r="N150" s="143"/>
      <c r="O150" s="143"/>
      <c r="P150" s="143"/>
      <c r="Q150" s="144"/>
      <c r="R150" s="82"/>
    </row>
    <row r="151" spans="1:24" ht="25.5" x14ac:dyDescent="0.25">
      <c r="B151" s="113"/>
      <c r="C151" s="1" t="s">
        <v>159</v>
      </c>
      <c r="D151" s="1" t="s">
        <v>160</v>
      </c>
      <c r="E151" s="1" t="s">
        <v>161</v>
      </c>
      <c r="F151" s="1" t="s">
        <v>162</v>
      </c>
      <c r="G151" s="1" t="s">
        <v>132</v>
      </c>
      <c r="H151" s="1" t="s">
        <v>163</v>
      </c>
      <c r="I151" s="82"/>
      <c r="K151" s="113"/>
      <c r="L151" s="1" t="s">
        <v>159</v>
      </c>
      <c r="M151" s="1" t="s">
        <v>160</v>
      </c>
      <c r="N151" s="1" t="s">
        <v>161</v>
      </c>
      <c r="O151" s="1" t="s">
        <v>162</v>
      </c>
      <c r="P151" s="1" t="s">
        <v>132</v>
      </c>
      <c r="Q151" s="1" t="s">
        <v>163</v>
      </c>
      <c r="R151" s="82"/>
    </row>
    <row r="152" spans="1:24" ht="29.25" customHeight="1" x14ac:dyDescent="0.25">
      <c r="B152" s="1" t="s">
        <v>5</v>
      </c>
      <c r="C152" s="2">
        <v>23.858585858585855</v>
      </c>
      <c r="D152" s="2">
        <v>7</v>
      </c>
      <c r="E152" s="2">
        <v>27</v>
      </c>
      <c r="F152" s="2">
        <v>1.7293372386583223</v>
      </c>
      <c r="G152" s="2">
        <v>6110.7142857142944</v>
      </c>
      <c r="H152" s="2">
        <v>5930.9873949579915</v>
      </c>
      <c r="I152" s="82"/>
      <c r="K152" s="1" t="s">
        <v>5</v>
      </c>
      <c r="L152" s="2">
        <v>6.7843137254901986</v>
      </c>
      <c r="M152" s="2">
        <v>0</v>
      </c>
      <c r="N152" s="2">
        <v>7</v>
      </c>
      <c r="O152" s="2">
        <v>1.1851960582054477</v>
      </c>
      <c r="P152" s="2">
        <v>6110.7142857142944</v>
      </c>
      <c r="Q152" s="2">
        <v>6110.7142857142944</v>
      </c>
      <c r="R152" s="82"/>
    </row>
    <row r="153" spans="1:24" x14ac:dyDescent="0.25">
      <c r="B153" s="1" t="s">
        <v>321</v>
      </c>
      <c r="C153" s="2">
        <v>22.727272727272744</v>
      </c>
      <c r="D153" s="2">
        <v>3</v>
      </c>
      <c r="E153" s="2">
        <v>24</v>
      </c>
      <c r="F153" s="2">
        <v>4.5146663914448935</v>
      </c>
      <c r="G153" s="2">
        <v>9955.4761904762199</v>
      </c>
      <c r="H153" s="2">
        <v>9955.4761904762199</v>
      </c>
      <c r="I153" s="82"/>
      <c r="K153" s="1" t="s">
        <v>321</v>
      </c>
      <c r="L153" s="2">
        <v>6.9144385026737973</v>
      </c>
      <c r="M153" s="2">
        <v>1</v>
      </c>
      <c r="N153" s="2">
        <v>7</v>
      </c>
      <c r="O153" s="2">
        <v>0.64848204121238018</v>
      </c>
      <c r="P153" s="2">
        <v>9955.4761904762199</v>
      </c>
      <c r="Q153" s="2">
        <v>9955.4761904762199</v>
      </c>
      <c r="R153" s="82"/>
    </row>
    <row r="154" spans="1:24" x14ac:dyDescent="0.25">
      <c r="B154" s="1" t="s">
        <v>7</v>
      </c>
      <c r="C154" s="2">
        <v>22.872586872586869</v>
      </c>
      <c r="D154" s="2">
        <v>2</v>
      </c>
      <c r="E154" s="2">
        <v>24</v>
      </c>
      <c r="F154" s="2">
        <v>4.5521760767718877</v>
      </c>
      <c r="G154" s="2">
        <v>23354.871563767505</v>
      </c>
      <c r="H154" s="2">
        <v>19021.735015772847</v>
      </c>
      <c r="I154" s="82"/>
      <c r="K154" s="1" t="s">
        <v>7</v>
      </c>
      <c r="L154" s="2">
        <v>5.6729559748427691</v>
      </c>
      <c r="M154" s="2">
        <v>0</v>
      </c>
      <c r="N154" s="2">
        <v>7</v>
      </c>
      <c r="O154" s="2">
        <v>2.7311900950280132</v>
      </c>
      <c r="P154" s="2">
        <v>23354.871563767505</v>
      </c>
      <c r="Q154" s="2">
        <v>23354.871563767505</v>
      </c>
      <c r="R154" s="82"/>
    </row>
    <row r="155" spans="1:24" x14ac:dyDescent="0.25">
      <c r="B155" s="1" t="s">
        <v>8</v>
      </c>
      <c r="C155" s="2">
        <v>23.792682926829269</v>
      </c>
      <c r="D155" s="2">
        <v>0</v>
      </c>
      <c r="E155" s="2">
        <v>24</v>
      </c>
      <c r="F155" s="2">
        <v>1.94586274528433</v>
      </c>
      <c r="G155" s="2">
        <v>41553.095238095077</v>
      </c>
      <c r="H155" s="2">
        <v>40323.713722175118</v>
      </c>
      <c r="I155" s="82"/>
      <c r="K155" s="1" t="s">
        <v>8</v>
      </c>
      <c r="L155" s="2">
        <v>6.9171597633136077</v>
      </c>
      <c r="M155" s="2">
        <v>0</v>
      </c>
      <c r="N155" s="2">
        <v>7</v>
      </c>
      <c r="O155" s="2">
        <v>0.61941849587721909</v>
      </c>
      <c r="P155" s="2">
        <v>41553.095238095077</v>
      </c>
      <c r="Q155" s="2">
        <v>41553.095238095077</v>
      </c>
      <c r="R155" s="82"/>
    </row>
    <row r="156" spans="1:24" x14ac:dyDescent="0.25">
      <c r="B156" s="1" t="s">
        <v>9</v>
      </c>
      <c r="C156" s="2">
        <v>23.90804597701149</v>
      </c>
      <c r="D156" s="2">
        <v>0</v>
      </c>
      <c r="E156" s="2">
        <v>24</v>
      </c>
      <c r="F156" s="2">
        <v>1.4827590731315501</v>
      </c>
      <c r="G156" s="2">
        <v>17420.476190476093</v>
      </c>
      <c r="H156" s="2">
        <v>16473.711180124137</v>
      </c>
      <c r="I156" s="82"/>
      <c r="K156" s="1" t="s">
        <v>9</v>
      </c>
      <c r="L156" s="2">
        <v>6.5942028985507282</v>
      </c>
      <c r="M156" s="2">
        <v>0</v>
      </c>
      <c r="N156" s="2">
        <v>7</v>
      </c>
      <c r="O156" s="2">
        <v>1.6358673658017471</v>
      </c>
      <c r="P156" s="2">
        <v>17420.476190476093</v>
      </c>
      <c r="Q156" s="2">
        <v>17420.476190476093</v>
      </c>
      <c r="R156" s="82"/>
    </row>
    <row r="157" spans="1:24" x14ac:dyDescent="0.25">
      <c r="B157" s="1" t="s">
        <v>10</v>
      </c>
      <c r="C157" s="2">
        <v>23.893750000000015</v>
      </c>
      <c r="D157" s="2">
        <v>7</v>
      </c>
      <c r="E157" s="2">
        <v>24</v>
      </c>
      <c r="F157" s="2">
        <v>1.3397844639596745</v>
      </c>
      <c r="G157" s="2">
        <v>29200.476190476205</v>
      </c>
      <c r="H157" s="2">
        <v>29200.476190476205</v>
      </c>
      <c r="I157" s="82"/>
      <c r="K157" s="1" t="s">
        <v>10</v>
      </c>
      <c r="L157" s="2">
        <v>6.9937500000000004</v>
      </c>
      <c r="M157" s="2">
        <v>6</v>
      </c>
      <c r="N157" s="2">
        <v>7</v>
      </c>
      <c r="O157" s="2">
        <v>7.8810850821157269E-2</v>
      </c>
      <c r="P157" s="2">
        <v>29200.476190476205</v>
      </c>
      <c r="Q157" s="2">
        <v>29200.476190476205</v>
      </c>
      <c r="R157" s="82"/>
    </row>
    <row r="158" spans="1:24" x14ac:dyDescent="0.25">
      <c r="B158" s="1" t="s">
        <v>11</v>
      </c>
      <c r="C158" s="2">
        <v>5.3333333333333348</v>
      </c>
      <c r="D158" s="2">
        <v>4</v>
      </c>
      <c r="E158" s="2">
        <v>24</v>
      </c>
      <c r="F158" s="2">
        <v>3.1152758370766884</v>
      </c>
      <c r="G158" s="2">
        <v>24787.380952380903</v>
      </c>
      <c r="H158" s="2">
        <v>7827.5939849623883</v>
      </c>
      <c r="I158" s="82"/>
      <c r="K158" s="1" t="s">
        <v>11</v>
      </c>
      <c r="L158" s="2">
        <v>2.1871345029239775</v>
      </c>
      <c r="M158" s="2">
        <v>0</v>
      </c>
      <c r="N158" s="2">
        <v>7</v>
      </c>
      <c r="O158" s="2">
        <v>3.233671381104462</v>
      </c>
      <c r="P158" s="2">
        <v>24787.380952380903</v>
      </c>
      <c r="Q158" s="2">
        <v>24787.380952380903</v>
      </c>
      <c r="R158" s="82"/>
    </row>
    <row r="159" spans="1:24" x14ac:dyDescent="0.25">
      <c r="B159" s="1" t="s">
        <v>12</v>
      </c>
      <c r="C159" s="2">
        <v>22.54497354497353</v>
      </c>
      <c r="D159" s="2">
        <v>7</v>
      </c>
      <c r="E159" s="2">
        <v>24</v>
      </c>
      <c r="F159" s="2">
        <v>4.7326332328537166</v>
      </c>
      <c r="G159" s="2">
        <v>13799.523809523871</v>
      </c>
      <c r="H159" s="2">
        <v>13239.137055837618</v>
      </c>
      <c r="I159" s="82"/>
      <c r="K159" s="1" t="s">
        <v>12</v>
      </c>
      <c r="L159" s="2">
        <v>6.6345177664974662</v>
      </c>
      <c r="M159" s="2">
        <v>0</v>
      </c>
      <c r="N159" s="2">
        <v>7</v>
      </c>
      <c r="O159" s="2">
        <v>1.3919874782466728</v>
      </c>
      <c r="P159" s="2">
        <v>13799.523809523871</v>
      </c>
      <c r="Q159" s="2">
        <v>13799.523809523871</v>
      </c>
      <c r="R159" s="82"/>
    </row>
    <row r="160" spans="1:24" x14ac:dyDescent="0.25">
      <c r="B160" s="1" t="s">
        <v>13</v>
      </c>
      <c r="C160" s="2">
        <v>24.021126760563387</v>
      </c>
      <c r="D160" s="2">
        <v>24</v>
      </c>
      <c r="E160" s="2">
        <v>27</v>
      </c>
      <c r="F160" s="2">
        <v>0.2508722835050764</v>
      </c>
      <c r="G160" s="2">
        <v>21555</v>
      </c>
      <c r="H160" s="2">
        <v>21255.625</v>
      </c>
      <c r="I160" s="82"/>
      <c r="K160" s="1" t="s">
        <v>13</v>
      </c>
      <c r="L160" s="2">
        <v>6.9027777777777768</v>
      </c>
      <c r="M160" s="2">
        <v>0</v>
      </c>
      <c r="N160" s="2">
        <v>7</v>
      </c>
      <c r="O160" s="2">
        <v>0.81922800914721405</v>
      </c>
      <c r="P160" s="2">
        <v>21555</v>
      </c>
      <c r="Q160" s="2">
        <v>21555</v>
      </c>
      <c r="R160" s="82"/>
    </row>
    <row r="161" spans="2:18" x14ac:dyDescent="0.25">
      <c r="B161" s="1" t="s">
        <v>14</v>
      </c>
      <c r="C161" s="2">
        <v>23.782608695652179</v>
      </c>
      <c r="D161" s="2">
        <v>7</v>
      </c>
      <c r="E161" s="2">
        <v>24</v>
      </c>
      <c r="F161" s="2">
        <v>1.8839845190276399</v>
      </c>
      <c r="G161" s="2">
        <v>18229.999999999916</v>
      </c>
      <c r="H161" s="2">
        <v>9258.7697160882981</v>
      </c>
      <c r="I161" s="82"/>
      <c r="K161" s="1" t="s">
        <v>14</v>
      </c>
      <c r="L161" s="2">
        <v>3.5520504731861196</v>
      </c>
      <c r="M161" s="2">
        <v>0</v>
      </c>
      <c r="N161" s="2">
        <v>7</v>
      </c>
      <c r="O161" s="2">
        <v>3.4970035920273301</v>
      </c>
      <c r="P161" s="2">
        <v>18229.999999999916</v>
      </c>
      <c r="Q161" s="2">
        <v>18229.999999999916</v>
      </c>
      <c r="R161" s="82"/>
    </row>
    <row r="162" spans="2:18" x14ac:dyDescent="0.25">
      <c r="B162" s="1" t="s">
        <v>15</v>
      </c>
      <c r="C162" s="2">
        <v>23.530303030303031</v>
      </c>
      <c r="D162" s="2">
        <v>4</v>
      </c>
      <c r="E162" s="2">
        <v>24</v>
      </c>
      <c r="F162" s="2">
        <v>2.0242969107092401</v>
      </c>
      <c r="G162" s="2">
        <v>19823.809523809501</v>
      </c>
      <c r="H162" s="2">
        <v>19383.280423280401</v>
      </c>
      <c r="I162" s="82"/>
      <c r="K162" s="1" t="s">
        <v>15</v>
      </c>
      <c r="L162" s="2">
        <v>6.7407407407407387</v>
      </c>
      <c r="M162" s="2">
        <v>0</v>
      </c>
      <c r="N162" s="2">
        <v>7</v>
      </c>
      <c r="O162" s="2">
        <v>0.96583212444763944</v>
      </c>
      <c r="P162" s="2">
        <v>19823.809523809501</v>
      </c>
      <c r="Q162" s="2">
        <v>19823.809523809501</v>
      </c>
      <c r="R162" s="82"/>
    </row>
    <row r="163" spans="2:18" x14ac:dyDescent="0.25">
      <c r="B163" s="1" t="s">
        <v>16</v>
      </c>
      <c r="C163" s="2">
        <v>24</v>
      </c>
      <c r="D163" s="2">
        <v>24</v>
      </c>
      <c r="E163" s="2">
        <v>24</v>
      </c>
      <c r="F163" s="2">
        <v>0</v>
      </c>
      <c r="G163" s="2">
        <v>20116.904761904756</v>
      </c>
      <c r="H163" s="2">
        <v>19688.885511651468</v>
      </c>
      <c r="I163" s="82"/>
      <c r="K163" s="1" t="s">
        <v>16</v>
      </c>
      <c r="L163" s="2">
        <v>6.8138297872340425</v>
      </c>
      <c r="M163" s="2">
        <v>0</v>
      </c>
      <c r="N163" s="2">
        <v>7</v>
      </c>
      <c r="O163" s="2">
        <v>1.0480333844082907</v>
      </c>
      <c r="P163" s="2">
        <v>20116.904761904756</v>
      </c>
      <c r="Q163" s="2">
        <v>20116.904761904756</v>
      </c>
      <c r="R163" s="82"/>
    </row>
    <row r="164" spans="2:18" ht="12" customHeight="1" x14ac:dyDescent="0.25">
      <c r="B164" s="1" t="s">
        <v>17</v>
      </c>
      <c r="C164" s="2">
        <v>23.850877192982455</v>
      </c>
      <c r="D164" s="2">
        <v>7</v>
      </c>
      <c r="E164" s="2">
        <v>24</v>
      </c>
      <c r="F164" s="2">
        <v>1.5852737159131682</v>
      </c>
      <c r="G164" s="2">
        <v>10447.857142857127</v>
      </c>
      <c r="H164" s="2">
        <v>10357.006211180109</v>
      </c>
      <c r="I164" s="82"/>
      <c r="K164" s="1" t="s">
        <v>17</v>
      </c>
      <c r="L164" s="2">
        <v>6.8956521739130423</v>
      </c>
      <c r="M164" s="2">
        <v>0</v>
      </c>
      <c r="N164" s="2">
        <v>7</v>
      </c>
      <c r="O164" s="2">
        <v>0.75038554678757419</v>
      </c>
      <c r="P164" s="2">
        <v>10447.857142857127</v>
      </c>
      <c r="Q164" s="2">
        <v>10447.857142857127</v>
      </c>
      <c r="R164" s="82"/>
    </row>
    <row r="167" spans="2:18" ht="12.75" customHeight="1" x14ac:dyDescent="0.25">
      <c r="B167" s="111" t="s">
        <v>4</v>
      </c>
      <c r="C167" s="142" t="s">
        <v>173</v>
      </c>
      <c r="D167" s="143"/>
      <c r="E167" s="143"/>
      <c r="F167" s="143"/>
      <c r="G167" s="143"/>
      <c r="H167" s="144"/>
      <c r="I167" s="82"/>
      <c r="K167" s="111" t="s">
        <v>4</v>
      </c>
      <c r="L167" s="142" t="s">
        <v>174</v>
      </c>
      <c r="M167" s="143"/>
      <c r="N167" s="143"/>
      <c r="O167" s="143"/>
      <c r="P167" s="143"/>
      <c r="Q167" s="144"/>
      <c r="R167" s="82"/>
    </row>
    <row r="168" spans="2:18" ht="25.5" x14ac:dyDescent="0.25">
      <c r="B168" s="113"/>
      <c r="C168" s="1" t="s">
        <v>159</v>
      </c>
      <c r="D168" s="1" t="s">
        <v>160</v>
      </c>
      <c r="E168" s="1" t="s">
        <v>161</v>
      </c>
      <c r="F168" s="1" t="s">
        <v>162</v>
      </c>
      <c r="G168" s="1" t="s">
        <v>132</v>
      </c>
      <c r="H168" s="1" t="s">
        <v>163</v>
      </c>
      <c r="I168" s="82"/>
      <c r="K168" s="113"/>
      <c r="L168" s="1" t="s">
        <v>159</v>
      </c>
      <c r="M168" s="1" t="s">
        <v>160</v>
      </c>
      <c r="N168" s="1" t="s">
        <v>161</v>
      </c>
      <c r="O168" s="1" t="s">
        <v>162</v>
      </c>
      <c r="P168" s="1" t="s">
        <v>132</v>
      </c>
      <c r="Q168" s="1" t="s">
        <v>163</v>
      </c>
      <c r="R168" s="82"/>
    </row>
    <row r="169" spans="2:18" x14ac:dyDescent="0.25">
      <c r="B169" s="1" t="s">
        <v>5</v>
      </c>
      <c r="C169" s="2">
        <v>2000</v>
      </c>
      <c r="D169" s="2">
        <v>2000</v>
      </c>
      <c r="E169" s="2">
        <v>2000</v>
      </c>
      <c r="F169" s="2">
        <v>0</v>
      </c>
      <c r="G169" s="2">
        <v>179.72689075630259</v>
      </c>
      <c r="H169" s="2">
        <v>59.908963585434201</v>
      </c>
      <c r="I169" s="82"/>
      <c r="K169" s="1" t="s">
        <v>5</v>
      </c>
      <c r="L169" s="2">
        <v>18183.389830508469</v>
      </c>
      <c r="M169" s="2">
        <v>2000</v>
      </c>
      <c r="N169" s="2">
        <v>58000</v>
      </c>
      <c r="O169" s="2">
        <v>14940.425224274521</v>
      </c>
      <c r="P169" s="2">
        <v>6110.7142857142944</v>
      </c>
      <c r="Q169" s="2">
        <v>3534.6288515406191</v>
      </c>
      <c r="R169" s="82"/>
    </row>
    <row r="170" spans="2:18" x14ac:dyDescent="0.25">
      <c r="B170" s="1" t="s">
        <v>321</v>
      </c>
      <c r="C170" s="2"/>
      <c r="D170" s="2"/>
      <c r="E170" s="2"/>
      <c r="F170" s="2"/>
      <c r="G170" s="2">
        <v>0</v>
      </c>
      <c r="H170" s="2">
        <v>0</v>
      </c>
      <c r="I170" s="82"/>
      <c r="K170" s="1" t="s">
        <v>321</v>
      </c>
      <c r="L170" s="2">
        <v>12822</v>
      </c>
      <c r="M170" s="2">
        <v>1800</v>
      </c>
      <c r="N170" s="2">
        <v>26800</v>
      </c>
      <c r="O170" s="2">
        <v>7156.199893940845</v>
      </c>
      <c r="P170" s="2">
        <v>9955.4761904762199</v>
      </c>
      <c r="Q170" s="2">
        <v>1863.3244206773641</v>
      </c>
      <c r="R170" s="82"/>
    </row>
    <row r="171" spans="2:18" x14ac:dyDescent="0.25">
      <c r="B171" s="1" t="s">
        <v>7</v>
      </c>
      <c r="C171" s="2">
        <v>15875</v>
      </c>
      <c r="D171" s="2">
        <v>7000</v>
      </c>
      <c r="E171" s="2">
        <v>30000</v>
      </c>
      <c r="F171" s="2">
        <v>6923.9418360877016</v>
      </c>
      <c r="G171" s="2">
        <v>807.87291572780521</v>
      </c>
      <c r="H171" s="2">
        <v>587.54393871113109</v>
      </c>
      <c r="I171" s="82"/>
      <c r="K171" s="1" t="s">
        <v>7</v>
      </c>
      <c r="L171" s="2">
        <v>20486.357142857149</v>
      </c>
      <c r="M171" s="2">
        <v>3000</v>
      </c>
      <c r="N171" s="2">
        <v>60000</v>
      </c>
      <c r="O171" s="2">
        <v>10980.798296206543</v>
      </c>
      <c r="P171" s="2">
        <v>23354.871563767505</v>
      </c>
      <c r="Q171" s="2">
        <v>5141.0094637224056</v>
      </c>
      <c r="R171" s="82"/>
    </row>
    <row r="172" spans="2:18" x14ac:dyDescent="0.25">
      <c r="B172" s="1" t="s">
        <v>8</v>
      </c>
      <c r="C172" s="2"/>
      <c r="D172" s="2"/>
      <c r="E172" s="2"/>
      <c r="F172" s="2"/>
      <c r="G172" s="2">
        <v>245.87630318399499</v>
      </c>
      <c r="H172" s="2">
        <v>0</v>
      </c>
      <c r="I172" s="82"/>
      <c r="K172" s="1" t="s">
        <v>8</v>
      </c>
      <c r="L172" s="2">
        <v>16838.695652173908</v>
      </c>
      <c r="M172" s="2">
        <v>2010</v>
      </c>
      <c r="N172" s="2">
        <v>112570</v>
      </c>
      <c r="O172" s="2">
        <v>21449.345001546095</v>
      </c>
      <c r="P172" s="2">
        <v>41553.095238095077</v>
      </c>
      <c r="Q172" s="2">
        <v>5655.1549732318854</v>
      </c>
      <c r="R172" s="82"/>
    </row>
    <row r="173" spans="2:18" x14ac:dyDescent="0.25">
      <c r="B173" s="1" t="s">
        <v>9</v>
      </c>
      <c r="C173" s="2">
        <v>4700</v>
      </c>
      <c r="D173" s="2">
        <v>2500</v>
      </c>
      <c r="E173" s="2">
        <v>10000</v>
      </c>
      <c r="F173" s="2">
        <v>2790.1016392485635</v>
      </c>
      <c r="G173" s="2">
        <v>820.5296756383716</v>
      </c>
      <c r="H173" s="2">
        <v>315.58833678398901</v>
      </c>
      <c r="I173" s="82"/>
      <c r="K173" s="1" t="s">
        <v>9</v>
      </c>
      <c r="L173" s="2">
        <v>16817.608695652172</v>
      </c>
      <c r="M173" s="2">
        <v>30</v>
      </c>
      <c r="N173" s="2">
        <v>137000</v>
      </c>
      <c r="O173" s="2">
        <v>23026.417943842895</v>
      </c>
      <c r="P173" s="2">
        <v>17420.476190476093</v>
      </c>
      <c r="Q173" s="2">
        <v>2903.4126984126997</v>
      </c>
      <c r="R173" s="82"/>
    </row>
    <row r="174" spans="2:18" x14ac:dyDescent="0.25">
      <c r="B174" s="1" t="s">
        <v>10</v>
      </c>
      <c r="C174" s="2"/>
      <c r="D174" s="2"/>
      <c r="E174" s="2"/>
      <c r="F174" s="2"/>
      <c r="G174" s="2">
        <v>0</v>
      </c>
      <c r="H174" s="2">
        <v>0</v>
      </c>
      <c r="I174" s="82"/>
      <c r="K174" s="1" t="s">
        <v>10</v>
      </c>
      <c r="L174" s="2">
        <v>18483.89473684211</v>
      </c>
      <c r="M174" s="2">
        <v>4500</v>
      </c>
      <c r="N174" s="2">
        <v>50000</v>
      </c>
      <c r="O174" s="2">
        <v>10800.9969763099</v>
      </c>
      <c r="P174" s="2">
        <v>29200.476190476205</v>
      </c>
      <c r="Q174" s="2">
        <v>17337.782738095197</v>
      </c>
      <c r="R174" s="82"/>
    </row>
    <row r="175" spans="2:18" x14ac:dyDescent="0.25">
      <c r="B175" s="1" t="s">
        <v>11</v>
      </c>
      <c r="C175" s="2">
        <v>11041.666666666668</v>
      </c>
      <c r="D175" s="2">
        <v>5000</v>
      </c>
      <c r="E175" s="2">
        <v>25000</v>
      </c>
      <c r="F175" s="2">
        <v>3857.1414750103017</v>
      </c>
      <c r="G175" s="2">
        <v>3623.8861041492519</v>
      </c>
      <c r="H175" s="2">
        <v>3478.9306599832817</v>
      </c>
      <c r="I175" s="82"/>
      <c r="K175" s="1" t="s">
        <v>11</v>
      </c>
      <c r="L175" s="2">
        <v>13460.000000000002</v>
      </c>
      <c r="M175" s="2">
        <v>5000</v>
      </c>
      <c r="N175" s="2">
        <v>80000</v>
      </c>
      <c r="O175" s="2">
        <v>11946.049134539173</v>
      </c>
      <c r="P175" s="2">
        <v>24787.380952380903</v>
      </c>
      <c r="Q175" s="2">
        <v>7247.7722082985074</v>
      </c>
      <c r="R175" s="82"/>
    </row>
    <row r="176" spans="2:18" x14ac:dyDescent="0.25">
      <c r="B176" s="1" t="s">
        <v>12</v>
      </c>
      <c r="C176" s="2">
        <v>5000</v>
      </c>
      <c r="D176" s="2">
        <v>5000</v>
      </c>
      <c r="E176" s="2">
        <v>5000</v>
      </c>
      <c r="F176" s="2">
        <v>0</v>
      </c>
      <c r="G176" s="2">
        <v>210.14503263234241</v>
      </c>
      <c r="H176" s="2">
        <v>70.048344210780797</v>
      </c>
      <c r="I176" s="82"/>
      <c r="K176" s="1" t="s">
        <v>12</v>
      </c>
      <c r="L176" s="2">
        <v>18454.593750000004</v>
      </c>
      <c r="M176" s="2">
        <v>7</v>
      </c>
      <c r="N176" s="2">
        <v>108000</v>
      </c>
      <c r="O176" s="2">
        <v>19887.159615051925</v>
      </c>
      <c r="P176" s="2">
        <v>13799.523809523871</v>
      </c>
      <c r="Q176" s="2">
        <v>2241.5470147449864</v>
      </c>
      <c r="R176" s="82"/>
    </row>
    <row r="177" spans="1:18" x14ac:dyDescent="0.25">
      <c r="B177" s="1" t="s">
        <v>13</v>
      </c>
      <c r="C177" s="2">
        <v>15000</v>
      </c>
      <c r="D177" s="2">
        <v>15000</v>
      </c>
      <c r="E177" s="2">
        <v>15000</v>
      </c>
      <c r="F177" s="2">
        <v>0</v>
      </c>
      <c r="G177" s="2">
        <v>299.375</v>
      </c>
      <c r="H177" s="2">
        <v>149.6875</v>
      </c>
      <c r="I177" s="82"/>
      <c r="K177" s="1" t="s">
        <v>13</v>
      </c>
      <c r="L177" s="2">
        <v>17059.526315789473</v>
      </c>
      <c r="M177" s="2">
        <v>1</v>
      </c>
      <c r="N177" s="2">
        <v>50000</v>
      </c>
      <c r="O177" s="2">
        <v>15004.136512808493</v>
      </c>
      <c r="P177" s="2">
        <v>21555</v>
      </c>
      <c r="Q177" s="2">
        <v>2844.0625</v>
      </c>
      <c r="R177" s="82"/>
    </row>
    <row r="178" spans="1:18" x14ac:dyDescent="0.25">
      <c r="B178" s="1" t="s">
        <v>14</v>
      </c>
      <c r="C178" s="2">
        <v>7444.4444444444453</v>
      </c>
      <c r="D178" s="2">
        <v>2000</v>
      </c>
      <c r="E178" s="2">
        <v>15000</v>
      </c>
      <c r="F178" s="2">
        <v>3035.7555632556787</v>
      </c>
      <c r="G178" s="2">
        <v>1610.2208201892727</v>
      </c>
      <c r="H178" s="2">
        <v>1552.7129337539416</v>
      </c>
      <c r="I178" s="82"/>
      <c r="K178" s="1" t="s">
        <v>14</v>
      </c>
      <c r="L178" s="2">
        <v>24119.74576271186</v>
      </c>
      <c r="M178" s="2">
        <v>3400</v>
      </c>
      <c r="N178" s="2">
        <v>122620</v>
      </c>
      <c r="O178" s="2">
        <v>20418.276257403519</v>
      </c>
      <c r="P178" s="2">
        <v>18229.999999999916</v>
      </c>
      <c r="Q178" s="2">
        <v>3392.9652996845421</v>
      </c>
      <c r="R178" s="82"/>
    </row>
    <row r="179" spans="1:18" x14ac:dyDescent="0.25">
      <c r="B179" s="1" t="s">
        <v>15</v>
      </c>
      <c r="C179" s="2">
        <v>3000</v>
      </c>
      <c r="D179" s="2">
        <v>3000</v>
      </c>
      <c r="E179" s="2">
        <v>3000</v>
      </c>
      <c r="F179" s="2">
        <v>0</v>
      </c>
      <c r="G179" s="2">
        <v>293.68606701940001</v>
      </c>
      <c r="H179" s="2">
        <v>146.84303350970001</v>
      </c>
      <c r="I179" s="82"/>
      <c r="K179" s="1" t="s">
        <v>15</v>
      </c>
      <c r="L179" s="2">
        <v>11326.071428571429</v>
      </c>
      <c r="M179" s="2">
        <v>1000</v>
      </c>
      <c r="N179" s="2">
        <v>45000</v>
      </c>
      <c r="O179" s="2">
        <v>9587.2102987399448</v>
      </c>
      <c r="P179" s="2">
        <v>19823.809523809501</v>
      </c>
      <c r="Q179" s="2">
        <v>8223.2098765432002</v>
      </c>
      <c r="R179" s="82"/>
    </row>
    <row r="180" spans="1:18" x14ac:dyDescent="0.25">
      <c r="B180" s="1" t="s">
        <v>16</v>
      </c>
      <c r="C180" s="2">
        <v>7000</v>
      </c>
      <c r="D180" s="2">
        <v>6000</v>
      </c>
      <c r="E180" s="2">
        <v>8000</v>
      </c>
      <c r="F180" s="2">
        <v>1002.3445632806521</v>
      </c>
      <c r="G180" s="2">
        <v>214.009625126646</v>
      </c>
      <c r="H180" s="2">
        <v>214.009625126646</v>
      </c>
      <c r="I180" s="82"/>
      <c r="K180" s="1" t="s">
        <v>16</v>
      </c>
      <c r="L180" s="2">
        <v>19347.636363636364</v>
      </c>
      <c r="M180" s="2">
        <v>700</v>
      </c>
      <c r="N180" s="2">
        <v>135000</v>
      </c>
      <c r="O180" s="2">
        <v>28215.199263508046</v>
      </c>
      <c r="P180" s="2">
        <v>20116.904761904756</v>
      </c>
      <c r="Q180" s="2">
        <v>5885.2646909827636</v>
      </c>
      <c r="R180" s="82"/>
    </row>
    <row r="181" spans="1:18" x14ac:dyDescent="0.25">
      <c r="B181" s="1" t="s">
        <v>17</v>
      </c>
      <c r="C181" s="2">
        <v>2000</v>
      </c>
      <c r="D181" s="2">
        <v>2000</v>
      </c>
      <c r="E181" s="2">
        <v>2000</v>
      </c>
      <c r="F181" s="2">
        <v>0</v>
      </c>
      <c r="G181" s="2">
        <v>90.850931677018593</v>
      </c>
      <c r="H181" s="2">
        <v>90.850931677018593</v>
      </c>
      <c r="I181" s="82"/>
      <c r="K181" s="1" t="s">
        <v>17</v>
      </c>
      <c r="L181" s="2">
        <v>15641.428571428571</v>
      </c>
      <c r="M181" s="2">
        <v>500</v>
      </c>
      <c r="N181" s="2">
        <v>43600</v>
      </c>
      <c r="O181" s="2">
        <v>11385.029933293257</v>
      </c>
      <c r="P181" s="2">
        <v>10447.857142857127</v>
      </c>
      <c r="Q181" s="2">
        <v>1271.9130434782605</v>
      </c>
      <c r="R181" s="82"/>
    </row>
    <row r="190" spans="1:18" ht="15.75" customHeight="1" x14ac:dyDescent="0.25">
      <c r="A190" s="111" t="s">
        <v>4</v>
      </c>
      <c r="B190" s="111" t="s">
        <v>19</v>
      </c>
      <c r="C190" s="114" t="s">
        <v>79</v>
      </c>
      <c r="D190" s="115"/>
      <c r="E190" s="115"/>
      <c r="F190" s="115"/>
      <c r="G190" s="115"/>
      <c r="H190" s="116"/>
    </row>
    <row r="191" spans="1:18" ht="12.75" customHeight="1" x14ac:dyDescent="0.25">
      <c r="A191" s="112"/>
      <c r="B191" s="112"/>
      <c r="C191" s="117" t="s">
        <v>61</v>
      </c>
      <c r="D191" s="119"/>
      <c r="E191" s="137" t="s">
        <v>40</v>
      </c>
      <c r="F191" s="117" t="s">
        <v>62</v>
      </c>
      <c r="G191" s="119"/>
      <c r="H191" s="137" t="s">
        <v>40</v>
      </c>
    </row>
    <row r="192" spans="1:18" ht="25.5" x14ac:dyDescent="0.25">
      <c r="A192" s="113"/>
      <c r="B192" s="113"/>
      <c r="C192" s="1" t="s">
        <v>3</v>
      </c>
      <c r="D192" s="1" t="s">
        <v>18</v>
      </c>
      <c r="E192" s="138"/>
      <c r="F192" s="1" t="s">
        <v>3</v>
      </c>
      <c r="G192" s="1" t="s">
        <v>18</v>
      </c>
      <c r="H192" s="138"/>
    </row>
    <row r="193" spans="1:8" x14ac:dyDescent="0.25">
      <c r="A193" s="1" t="s">
        <v>5</v>
      </c>
      <c r="B193" s="2">
        <v>6111</v>
      </c>
      <c r="C193" s="73">
        <v>0.50000000000000133</v>
      </c>
      <c r="D193" s="73">
        <v>1.2356945851292269E-2</v>
      </c>
      <c r="E193" s="73">
        <f>C193*B193</f>
        <v>3055.5000000000082</v>
      </c>
      <c r="F193" s="73">
        <v>0.50000000000000133</v>
      </c>
      <c r="G193" s="73">
        <v>1.2356945851292269E-2</v>
      </c>
      <c r="H193" s="2">
        <f>B193*F193</f>
        <v>3055.5000000000082</v>
      </c>
    </row>
    <row r="194" spans="1:8" x14ac:dyDescent="0.25">
      <c r="A194" s="1" t="s">
        <v>321</v>
      </c>
      <c r="B194" s="2">
        <v>9955</v>
      </c>
      <c r="C194" s="73">
        <v>0.12903225806451643</v>
      </c>
      <c r="D194" s="73">
        <v>5.0676779056613589E-3</v>
      </c>
      <c r="E194" s="73">
        <f t="shared" ref="E194:E205" si="32">C194*B194</f>
        <v>1284.516129032261</v>
      </c>
      <c r="F194" s="73">
        <v>0.87096774193548487</v>
      </c>
      <c r="G194" s="73">
        <v>3.4206825863214128E-2</v>
      </c>
      <c r="H194" s="2">
        <f t="shared" ref="H194:H205" si="33">B194*F194</f>
        <v>8670.4838709677515</v>
      </c>
    </row>
    <row r="195" spans="1:8" x14ac:dyDescent="0.25">
      <c r="A195" s="1" t="s">
        <v>7</v>
      </c>
      <c r="B195" s="2">
        <v>23281.428571428569</v>
      </c>
      <c r="C195" s="73">
        <v>0.17684887459807147</v>
      </c>
      <c r="D195" s="73">
        <v>2.0560976821247953E-2</v>
      </c>
      <c r="E195" s="73">
        <f t="shared" si="32"/>
        <v>4117.294441892529</v>
      </c>
      <c r="F195" s="73">
        <v>0.82315112540193314</v>
      </c>
      <c r="G195" s="73">
        <v>9.570200120435414E-2</v>
      </c>
      <c r="H195" s="2">
        <f t="shared" si="33"/>
        <v>19164.134129536145</v>
      </c>
    </row>
    <row r="196" spans="1:8" x14ac:dyDescent="0.25">
      <c r="A196" s="1" t="s">
        <v>8</v>
      </c>
      <c r="B196" s="2">
        <v>41553</v>
      </c>
      <c r="C196" s="73">
        <v>0.32420266141261583</v>
      </c>
      <c r="D196" s="73">
        <v>4.9287541197976799E-2</v>
      </c>
      <c r="E196" s="73">
        <f t="shared" si="32"/>
        <v>13471.593189678426</v>
      </c>
      <c r="F196" s="73">
        <v>0.67579733858738433</v>
      </c>
      <c r="G196" s="73">
        <v>0.10273940695606097</v>
      </c>
      <c r="H196" s="2">
        <f t="shared" si="33"/>
        <v>28081.40681032158</v>
      </c>
    </row>
    <row r="197" spans="1:8" x14ac:dyDescent="0.25">
      <c r="A197" s="1" t="s">
        <v>9</v>
      </c>
      <c r="B197" s="2">
        <v>17420</v>
      </c>
      <c r="C197" s="73">
        <v>0.49737995832856008</v>
      </c>
      <c r="D197" s="73">
        <v>2.9305916710589144E-2</v>
      </c>
      <c r="E197" s="73">
        <f t="shared" si="32"/>
        <v>8664.3588740835166</v>
      </c>
      <c r="F197" s="73">
        <v>0.50262004167143959</v>
      </c>
      <c r="G197" s="73">
        <v>2.961466547183603E-2</v>
      </c>
      <c r="H197" s="2">
        <f t="shared" si="33"/>
        <v>8755.6411259164779</v>
      </c>
    </row>
    <row r="198" spans="1:8" x14ac:dyDescent="0.25">
      <c r="A198" s="1" t="s">
        <v>10</v>
      </c>
      <c r="B198" s="2">
        <v>29200</v>
      </c>
      <c r="C198" s="73">
        <v>0.5064461748111807</v>
      </c>
      <c r="D198" s="73">
        <v>9.3846134819491112E-2</v>
      </c>
      <c r="E198" s="73">
        <f t="shared" si="32"/>
        <v>14788.228304486476</v>
      </c>
      <c r="F198" s="73">
        <v>0.49355382518881918</v>
      </c>
      <c r="G198" s="73">
        <v>9.1457140211621379E-2</v>
      </c>
      <c r="H198" s="2">
        <f t="shared" si="33"/>
        <v>14411.77169551352</v>
      </c>
    </row>
    <row r="199" spans="1:8" x14ac:dyDescent="0.25">
      <c r="A199" s="1" t="s">
        <v>11</v>
      </c>
      <c r="B199" s="2">
        <v>24787.38095238095</v>
      </c>
      <c r="C199" s="73">
        <v>5.1178506458371834E-3</v>
      </c>
      <c r="D199" s="73">
        <v>4.3005717568164931E-4</v>
      </c>
      <c r="E199" s="73">
        <f t="shared" si="32"/>
        <v>126.85811361575514</v>
      </c>
      <c r="F199" s="73">
        <v>0.99488214935416286</v>
      </c>
      <c r="G199" s="73">
        <v>8.3600760728598969E-2</v>
      </c>
      <c r="H199" s="2">
        <f t="shared" si="33"/>
        <v>24660.522838765195</v>
      </c>
    </row>
    <row r="200" spans="1:8" x14ac:dyDescent="0.25">
      <c r="A200" s="1" t="s">
        <v>12</v>
      </c>
      <c r="B200" s="2">
        <v>13800</v>
      </c>
      <c r="C200" s="73">
        <v>0.36474486271490342</v>
      </c>
      <c r="D200" s="73">
        <v>9.6936749905810523E-3</v>
      </c>
      <c r="E200" s="73">
        <f t="shared" si="32"/>
        <v>5033.4791054656671</v>
      </c>
      <c r="F200" s="73">
        <v>0.63525513728509631</v>
      </c>
      <c r="G200" s="73">
        <v>1.688291588565E-2</v>
      </c>
      <c r="H200" s="2">
        <f t="shared" si="33"/>
        <v>8766.5208945343293</v>
      </c>
    </row>
    <row r="201" spans="1:8" x14ac:dyDescent="0.25">
      <c r="A201" s="1" t="s">
        <v>13</v>
      </c>
      <c r="B201" s="2">
        <v>21555</v>
      </c>
      <c r="C201" s="73">
        <v>0.25296307101207699</v>
      </c>
      <c r="D201" s="73">
        <v>1.9702541227412738E-2</v>
      </c>
      <c r="E201" s="73">
        <f t="shared" si="32"/>
        <v>5452.6189956653197</v>
      </c>
      <c r="F201" s="73">
        <v>0.74703692898792384</v>
      </c>
      <c r="G201" s="73">
        <v>5.8184484529291938E-2</v>
      </c>
      <c r="H201" s="2">
        <f t="shared" si="33"/>
        <v>16102.381004334698</v>
      </c>
    </row>
    <row r="202" spans="1:8" x14ac:dyDescent="0.25">
      <c r="A202" s="1" t="s">
        <v>14</v>
      </c>
      <c r="B202" s="2">
        <v>18230</v>
      </c>
      <c r="C202" s="73">
        <v>0.31111111111111123</v>
      </c>
      <c r="D202" s="73">
        <v>2.3219822331928174E-2</v>
      </c>
      <c r="E202" s="73">
        <f t="shared" si="32"/>
        <v>5671.5555555555575</v>
      </c>
      <c r="F202" s="73">
        <v>0.68888888888889244</v>
      </c>
      <c r="G202" s="73">
        <v>5.1415320877841196E-2</v>
      </c>
      <c r="H202" s="2">
        <f t="shared" si="33"/>
        <v>12558.444444444509</v>
      </c>
    </row>
    <row r="203" spans="1:8" x14ac:dyDescent="0.25">
      <c r="A203" s="1" t="s">
        <v>15</v>
      </c>
      <c r="B203" s="2">
        <v>19824</v>
      </c>
      <c r="C203" s="73">
        <v>0.27611940298507426</v>
      </c>
      <c r="D203" s="73">
        <v>1.4930050501436809E-2</v>
      </c>
      <c r="E203" s="73">
        <f t="shared" si="32"/>
        <v>5473.7910447761124</v>
      </c>
      <c r="F203" s="73">
        <v>0.72388059701492447</v>
      </c>
      <c r="G203" s="73">
        <v>3.9140943206469464E-2</v>
      </c>
      <c r="H203" s="2">
        <f t="shared" si="33"/>
        <v>14350.208955223863</v>
      </c>
    </row>
    <row r="204" spans="1:8" x14ac:dyDescent="0.25">
      <c r="A204" s="1" t="s">
        <v>16</v>
      </c>
      <c r="B204" s="2">
        <v>20117</v>
      </c>
      <c r="C204" s="73">
        <v>0.28279306508674124</v>
      </c>
      <c r="D204" s="73">
        <v>1.9808113424254446E-2</v>
      </c>
      <c r="E204" s="73">
        <f t="shared" si="32"/>
        <v>5688.9480903499734</v>
      </c>
      <c r="F204" s="73">
        <v>0.71720693491325771</v>
      </c>
      <c r="G204" s="73">
        <v>5.0236438121515153E-2</v>
      </c>
      <c r="H204" s="2">
        <f t="shared" si="33"/>
        <v>14428.051909650005</v>
      </c>
    </row>
    <row r="205" spans="1:8" x14ac:dyDescent="0.25">
      <c r="A205" s="1" t="s">
        <v>17</v>
      </c>
      <c r="B205" s="2">
        <v>10448</v>
      </c>
      <c r="C205" s="73">
        <v>0.46956521739130436</v>
      </c>
      <c r="D205" s="73">
        <v>1.7023006080646306E-2</v>
      </c>
      <c r="E205" s="73">
        <f t="shared" si="32"/>
        <v>4906.0173913043482</v>
      </c>
      <c r="F205" s="73">
        <v>0.53043478260869559</v>
      </c>
      <c r="G205" s="73">
        <v>1.922969205406342E-2</v>
      </c>
      <c r="H205" s="2">
        <f t="shared" si="33"/>
        <v>5541.9826086956518</v>
      </c>
    </row>
    <row r="206" spans="1:8" x14ac:dyDescent="0.25">
      <c r="B206" s="3">
        <f>SUM(B193:B205)</f>
        <v>256281.80952380953</v>
      </c>
      <c r="C206" s="85">
        <f>SUM(D193:D205)</f>
        <v>0.3152324590381998</v>
      </c>
      <c r="G206" s="85">
        <f>SUM(G193:G205)</f>
        <v>0.68476754096180903</v>
      </c>
    </row>
    <row r="211" spans="1:3" ht="29.25" customHeight="1" x14ac:dyDescent="0.25">
      <c r="A211" s="145"/>
      <c r="B211" s="122" t="s">
        <v>79</v>
      </c>
      <c r="C211" s="124"/>
    </row>
    <row r="212" spans="1:3" x14ac:dyDescent="0.25">
      <c r="A212" s="146"/>
      <c r="B212" s="1" t="s">
        <v>61</v>
      </c>
      <c r="C212" s="1" t="s">
        <v>62</v>
      </c>
    </row>
    <row r="213" spans="1:3" x14ac:dyDescent="0.25">
      <c r="A213" s="1" t="s">
        <v>63</v>
      </c>
      <c r="B213" s="73">
        <f>C206</f>
        <v>0.3152324590381998</v>
      </c>
      <c r="C213" s="73">
        <f>G206</f>
        <v>0.68476754096180903</v>
      </c>
    </row>
    <row r="214" spans="1:3" ht="25.5" x14ac:dyDescent="0.25">
      <c r="A214" s="1" t="s">
        <v>40</v>
      </c>
      <c r="B214" s="2">
        <f>B213*B94</f>
        <v>80788.345022950016</v>
      </c>
      <c r="C214" s="2">
        <f>C213*B94</f>
        <v>175493.46450086177</v>
      </c>
    </row>
    <row r="225" spans="1:26" ht="12.75" customHeight="1" x14ac:dyDescent="0.25">
      <c r="A225" s="111" t="s">
        <v>4</v>
      </c>
      <c r="B225" s="114" t="s">
        <v>177</v>
      </c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6"/>
      <c r="Z225" s="82"/>
    </row>
    <row r="226" spans="1:26" ht="12.75" customHeight="1" x14ac:dyDescent="0.25">
      <c r="A226" s="112"/>
      <c r="B226" s="114" t="s">
        <v>1</v>
      </c>
      <c r="C226" s="115"/>
      <c r="D226" s="115"/>
      <c r="E226" s="116"/>
      <c r="F226" s="114" t="s">
        <v>178</v>
      </c>
      <c r="G226" s="115"/>
      <c r="H226" s="115"/>
      <c r="I226" s="116"/>
      <c r="J226" s="114" t="s">
        <v>179</v>
      </c>
      <c r="K226" s="115"/>
      <c r="L226" s="115"/>
      <c r="M226" s="116"/>
      <c r="N226" s="114" t="s">
        <v>180</v>
      </c>
      <c r="O226" s="115"/>
      <c r="P226" s="115"/>
      <c r="Q226" s="116"/>
      <c r="R226" s="114" t="s">
        <v>322</v>
      </c>
      <c r="S226" s="115"/>
      <c r="T226" s="115"/>
      <c r="U226" s="116"/>
      <c r="V226" s="114" t="s">
        <v>2</v>
      </c>
      <c r="W226" s="115"/>
      <c r="X226" s="115"/>
      <c r="Y226" s="116"/>
      <c r="Z226" s="82"/>
    </row>
    <row r="227" spans="1:26" x14ac:dyDescent="0.25">
      <c r="A227" s="112"/>
      <c r="B227" s="117" t="s">
        <v>61</v>
      </c>
      <c r="C227" s="119"/>
      <c r="D227" s="117" t="s">
        <v>62</v>
      </c>
      <c r="E227" s="119"/>
      <c r="F227" s="117" t="s">
        <v>61</v>
      </c>
      <c r="G227" s="119"/>
      <c r="H227" s="117" t="s">
        <v>62</v>
      </c>
      <c r="I227" s="119"/>
      <c r="J227" s="117" t="s">
        <v>61</v>
      </c>
      <c r="K227" s="119"/>
      <c r="L227" s="117" t="s">
        <v>62</v>
      </c>
      <c r="M227" s="119"/>
      <c r="N227" s="117" t="s">
        <v>61</v>
      </c>
      <c r="O227" s="119"/>
      <c r="P227" s="117" t="s">
        <v>62</v>
      </c>
      <c r="Q227" s="119"/>
      <c r="R227" s="117" t="s">
        <v>61</v>
      </c>
      <c r="S227" s="119"/>
      <c r="T227" s="117" t="s">
        <v>62</v>
      </c>
      <c r="U227" s="119"/>
      <c r="V227" s="117" t="s">
        <v>61</v>
      </c>
      <c r="W227" s="119"/>
      <c r="X227" s="117" t="s">
        <v>62</v>
      </c>
      <c r="Y227" s="119"/>
      <c r="Z227" s="82"/>
    </row>
    <row r="228" spans="1:26" ht="25.5" x14ac:dyDescent="0.25">
      <c r="A228" s="113"/>
      <c r="B228" s="1" t="s">
        <v>3</v>
      </c>
      <c r="C228" s="1" t="s">
        <v>18</v>
      </c>
      <c r="D228" s="1" t="s">
        <v>3</v>
      </c>
      <c r="E228" s="1" t="s">
        <v>18</v>
      </c>
      <c r="F228" s="1" t="s">
        <v>3</v>
      </c>
      <c r="G228" s="1" t="s">
        <v>18</v>
      </c>
      <c r="H228" s="1" t="s">
        <v>3</v>
      </c>
      <c r="I228" s="1" t="s">
        <v>18</v>
      </c>
      <c r="J228" s="1" t="s">
        <v>3</v>
      </c>
      <c r="K228" s="1" t="s">
        <v>18</v>
      </c>
      <c r="L228" s="1" t="s">
        <v>3</v>
      </c>
      <c r="M228" s="1" t="s">
        <v>18</v>
      </c>
      <c r="N228" s="1" t="s">
        <v>3</v>
      </c>
      <c r="O228" s="1" t="s">
        <v>18</v>
      </c>
      <c r="P228" s="1" t="s">
        <v>3</v>
      </c>
      <c r="Q228" s="1" t="s">
        <v>18</v>
      </c>
      <c r="R228" s="1" t="s">
        <v>3</v>
      </c>
      <c r="S228" s="1" t="s">
        <v>18</v>
      </c>
      <c r="T228" s="1" t="s">
        <v>3</v>
      </c>
      <c r="U228" s="1" t="s">
        <v>18</v>
      </c>
      <c r="V228" s="1" t="s">
        <v>3</v>
      </c>
      <c r="W228" s="1" t="s">
        <v>18</v>
      </c>
      <c r="X228" s="1" t="s">
        <v>3</v>
      </c>
      <c r="Y228" s="1" t="s">
        <v>18</v>
      </c>
      <c r="Z228" s="82"/>
    </row>
    <row r="229" spans="1:26" x14ac:dyDescent="0.25">
      <c r="A229" s="1" t="s">
        <v>5</v>
      </c>
      <c r="B229" s="73">
        <v>0.92307692307692302</v>
      </c>
      <c r="C229" s="73">
        <v>2.8350960469320785E-3</v>
      </c>
      <c r="D229" s="73">
        <v>7.6923076923076927E-2</v>
      </c>
      <c r="E229" s="73">
        <v>2.3625800391100654E-4</v>
      </c>
      <c r="F229" s="73">
        <v>0</v>
      </c>
      <c r="G229" s="73">
        <v>0</v>
      </c>
      <c r="H229" s="73">
        <v>0</v>
      </c>
      <c r="I229" s="73">
        <v>0</v>
      </c>
      <c r="J229" s="73">
        <v>0</v>
      </c>
      <c r="K229" s="73">
        <v>0</v>
      </c>
      <c r="L229" s="73">
        <v>0</v>
      </c>
      <c r="M229" s="73">
        <v>0</v>
      </c>
      <c r="N229" s="73">
        <v>0</v>
      </c>
      <c r="O229" s="73">
        <v>0</v>
      </c>
      <c r="P229" s="73">
        <v>0</v>
      </c>
      <c r="Q229" s="73">
        <v>0</v>
      </c>
      <c r="R229" s="73">
        <v>0</v>
      </c>
      <c r="S229" s="73">
        <v>0</v>
      </c>
      <c r="T229" s="73">
        <v>0</v>
      </c>
      <c r="U229" s="73">
        <v>0</v>
      </c>
      <c r="V229" s="73">
        <v>0.43820224719101064</v>
      </c>
      <c r="W229" s="73">
        <v>9.2140621525292517E-3</v>
      </c>
      <c r="X229" s="73">
        <v>0.56179775280898836</v>
      </c>
      <c r="Y229" s="73">
        <v>1.1812900195550329E-2</v>
      </c>
      <c r="Z229" s="82"/>
    </row>
    <row r="230" spans="1:26" x14ac:dyDescent="0.25">
      <c r="A230" s="1" t="s">
        <v>321</v>
      </c>
      <c r="B230" s="73">
        <v>0</v>
      </c>
      <c r="C230" s="73">
        <v>0</v>
      </c>
      <c r="D230" s="73">
        <v>0</v>
      </c>
      <c r="E230" s="73">
        <v>0</v>
      </c>
      <c r="F230" s="73">
        <v>0.5</v>
      </c>
      <c r="G230" s="73">
        <v>1.0497482511589095E-3</v>
      </c>
      <c r="H230" s="73">
        <v>0.5</v>
      </c>
      <c r="I230" s="73">
        <v>1.0497482511589095E-3</v>
      </c>
      <c r="J230" s="73">
        <v>0</v>
      </c>
      <c r="K230" s="73">
        <v>0</v>
      </c>
      <c r="L230" s="73">
        <v>0</v>
      </c>
      <c r="M230" s="73">
        <v>0</v>
      </c>
      <c r="N230" s="73">
        <v>0</v>
      </c>
      <c r="O230" s="73">
        <v>0</v>
      </c>
      <c r="P230" s="73">
        <v>1</v>
      </c>
      <c r="Q230" s="73">
        <v>4.1989930046356386E-4</v>
      </c>
      <c r="R230" s="73">
        <v>0</v>
      </c>
      <c r="S230" s="73">
        <v>0</v>
      </c>
      <c r="T230" s="73">
        <v>0</v>
      </c>
      <c r="U230" s="73">
        <v>0</v>
      </c>
      <c r="V230" s="73">
        <v>0.10919540229885039</v>
      </c>
      <c r="W230" s="73">
        <v>3.9890433544038581E-3</v>
      </c>
      <c r="X230" s="73">
        <v>0.89080459770114917</v>
      </c>
      <c r="Y230" s="73">
        <v>3.2542195785926251E-2</v>
      </c>
      <c r="Z230" s="82"/>
    </row>
    <row r="231" spans="1:26" x14ac:dyDescent="0.25">
      <c r="A231" s="1" t="s">
        <v>7</v>
      </c>
      <c r="B231" s="73">
        <v>0</v>
      </c>
      <c r="C231" s="73">
        <v>0</v>
      </c>
      <c r="D231" s="73">
        <v>0</v>
      </c>
      <c r="E231" s="73">
        <v>0</v>
      </c>
      <c r="F231" s="73">
        <v>0.66666666666666596</v>
      </c>
      <c r="G231" s="73">
        <v>8.1096688127781751E-3</v>
      </c>
      <c r="H231" s="73">
        <v>0.33333333333333298</v>
      </c>
      <c r="I231" s="73">
        <v>4.0548344063890875E-3</v>
      </c>
      <c r="J231" s="73">
        <v>0</v>
      </c>
      <c r="K231" s="73">
        <v>0</v>
      </c>
      <c r="L231" s="73">
        <v>0</v>
      </c>
      <c r="M231" s="73">
        <v>0</v>
      </c>
      <c r="N231" s="73">
        <v>0</v>
      </c>
      <c r="O231" s="73">
        <v>0</v>
      </c>
      <c r="P231" s="73">
        <v>0</v>
      </c>
      <c r="Q231" s="73">
        <v>0</v>
      </c>
      <c r="R231" s="73">
        <v>0</v>
      </c>
      <c r="S231" s="73">
        <v>0</v>
      </c>
      <c r="T231" s="73">
        <v>0</v>
      </c>
      <c r="U231" s="73">
        <v>0</v>
      </c>
      <c r="V231" s="73">
        <v>0.10037174721189596</v>
      </c>
      <c r="W231" s="73">
        <v>7.8200377837503825E-3</v>
      </c>
      <c r="X231" s="73">
        <v>0.89962825278810243</v>
      </c>
      <c r="Y231" s="73">
        <v>7.00907090247255E-2</v>
      </c>
      <c r="Z231" s="82"/>
    </row>
    <row r="232" spans="1:26" x14ac:dyDescent="0.25">
      <c r="A232" s="1" t="s">
        <v>8</v>
      </c>
      <c r="B232" s="73">
        <v>1</v>
      </c>
      <c r="C232" s="73">
        <v>1.6483913242452738E-2</v>
      </c>
      <c r="D232" s="73">
        <v>0</v>
      </c>
      <c r="E232" s="73">
        <v>0</v>
      </c>
      <c r="F232" s="73">
        <v>0.86363636363636342</v>
      </c>
      <c r="G232" s="73">
        <v>1.8423197153329532E-2</v>
      </c>
      <c r="H232" s="73">
        <v>0.13636363636363635</v>
      </c>
      <c r="I232" s="73">
        <v>2.9089258663151903E-3</v>
      </c>
      <c r="J232" s="73">
        <v>0</v>
      </c>
      <c r="K232" s="73">
        <v>0</v>
      </c>
      <c r="L232" s="73">
        <v>0</v>
      </c>
      <c r="M232" s="73">
        <v>0</v>
      </c>
      <c r="N232" s="73">
        <v>0</v>
      </c>
      <c r="O232" s="73">
        <v>0</v>
      </c>
      <c r="P232" s="73">
        <v>0</v>
      </c>
      <c r="Q232" s="73">
        <v>0</v>
      </c>
      <c r="R232" s="73">
        <v>0</v>
      </c>
      <c r="S232" s="73">
        <v>0</v>
      </c>
      <c r="T232" s="73">
        <v>0</v>
      </c>
      <c r="U232" s="73">
        <v>0</v>
      </c>
      <c r="V232" s="73">
        <v>0.13492063492063472</v>
      </c>
      <c r="W232" s="73">
        <v>1.6483913242452738E-2</v>
      </c>
      <c r="X232" s="73">
        <v>0.86507936507936511</v>
      </c>
      <c r="Y232" s="73">
        <v>0.10569097314278536</v>
      </c>
      <c r="Z232" s="82"/>
    </row>
    <row r="233" spans="1:26" x14ac:dyDescent="0.25">
      <c r="A233" s="1" t="s">
        <v>9</v>
      </c>
      <c r="B233" s="73">
        <v>0.9821428571428571</v>
      </c>
      <c r="C233" s="73">
        <v>1.369015463601486E-2</v>
      </c>
      <c r="D233" s="73">
        <v>1.7857142857142846E-2</v>
      </c>
      <c r="E233" s="73">
        <v>2.4891190247299731E-4</v>
      </c>
      <c r="F233" s="73">
        <v>0.953125</v>
      </c>
      <c r="G233" s="73">
        <v>1.5183626050852848E-2</v>
      </c>
      <c r="H233" s="73">
        <v>4.6874999999999965E-2</v>
      </c>
      <c r="I233" s="73">
        <v>7.4673570741899198E-4</v>
      </c>
      <c r="J233" s="73">
        <v>0</v>
      </c>
      <c r="K233" s="73">
        <v>0</v>
      </c>
      <c r="L233" s="73">
        <v>0</v>
      </c>
      <c r="M233" s="73">
        <v>0</v>
      </c>
      <c r="N233" s="73">
        <v>0</v>
      </c>
      <c r="O233" s="73">
        <v>0</v>
      </c>
      <c r="P233" s="73">
        <v>0</v>
      </c>
      <c r="Q233" s="73">
        <v>0</v>
      </c>
      <c r="R233" s="73">
        <v>1</v>
      </c>
      <c r="S233" s="73">
        <v>4.9782380494599462E-4</v>
      </c>
      <c r="T233" s="73">
        <v>0</v>
      </c>
      <c r="U233" s="73">
        <v>0</v>
      </c>
      <c r="V233" s="73">
        <v>0.12418300653594778</v>
      </c>
      <c r="W233" s="73">
        <v>4.7293261469869494E-3</v>
      </c>
      <c r="X233" s="73">
        <v>0.87581699346405373</v>
      </c>
      <c r="Y233" s="73">
        <v>3.3354194931381677E-2</v>
      </c>
      <c r="Z233" s="82"/>
    </row>
    <row r="234" spans="1:26" x14ac:dyDescent="0.25">
      <c r="A234" s="1" t="s">
        <v>10</v>
      </c>
      <c r="B234" s="73">
        <v>1</v>
      </c>
      <c r="C234" s="73">
        <v>7.9169401221905692E-3</v>
      </c>
      <c r="D234" s="73">
        <v>0</v>
      </c>
      <c r="E234" s="73">
        <v>0</v>
      </c>
      <c r="F234" s="73">
        <v>0.74666666666666748</v>
      </c>
      <c r="G234" s="73">
        <v>4.0304422440242897E-2</v>
      </c>
      <c r="H234" s="73">
        <v>0.25333333333333369</v>
      </c>
      <c r="I234" s="73">
        <v>1.367471475651099E-2</v>
      </c>
      <c r="J234" s="73">
        <v>0</v>
      </c>
      <c r="K234" s="73">
        <v>0</v>
      </c>
      <c r="L234" s="73">
        <v>0</v>
      </c>
      <c r="M234" s="73">
        <v>0</v>
      </c>
      <c r="N234" s="73">
        <v>0</v>
      </c>
      <c r="O234" s="73">
        <v>0</v>
      </c>
      <c r="P234" s="73">
        <v>0</v>
      </c>
      <c r="Q234" s="73">
        <v>0</v>
      </c>
      <c r="R234" s="73">
        <v>0</v>
      </c>
      <c r="S234" s="73">
        <v>0</v>
      </c>
      <c r="T234" s="73">
        <v>1</v>
      </c>
      <c r="U234" s="73">
        <v>2.1591654878701559E-3</v>
      </c>
      <c r="V234" s="73">
        <v>0.19718309859154953</v>
      </c>
      <c r="W234" s="73">
        <v>1.0076105610060726E-2</v>
      </c>
      <c r="X234" s="73">
        <v>0.8028169014084513</v>
      </c>
      <c r="Y234" s="73">
        <v>4.1024144269532943E-2</v>
      </c>
      <c r="Z234" s="82"/>
    </row>
    <row r="235" spans="1:26" x14ac:dyDescent="0.25">
      <c r="A235" s="1" t="s">
        <v>11</v>
      </c>
      <c r="B235" s="73">
        <v>0.14285714285714288</v>
      </c>
      <c r="C235" s="73">
        <v>5.7164874578154027E-4</v>
      </c>
      <c r="D235" s="73">
        <v>0.8571428571428571</v>
      </c>
      <c r="E235" s="73">
        <v>3.4298924746892418E-3</v>
      </c>
      <c r="F235" s="73">
        <v>0</v>
      </c>
      <c r="G235" s="73">
        <v>0</v>
      </c>
      <c r="H235" s="73">
        <v>0</v>
      </c>
      <c r="I235" s="73">
        <v>0</v>
      </c>
      <c r="J235" s="73">
        <v>0</v>
      </c>
      <c r="K235" s="73">
        <v>0</v>
      </c>
      <c r="L235" s="73">
        <v>1</v>
      </c>
      <c r="M235" s="73">
        <v>2.8582437289077019E-3</v>
      </c>
      <c r="N235" s="73">
        <v>0</v>
      </c>
      <c r="O235" s="73">
        <v>0</v>
      </c>
      <c r="P235" s="73">
        <v>1</v>
      </c>
      <c r="Q235" s="73">
        <v>3.4298924746892418E-3</v>
      </c>
      <c r="R235" s="73">
        <v>0</v>
      </c>
      <c r="S235" s="73">
        <v>0</v>
      </c>
      <c r="T235" s="73">
        <v>0</v>
      </c>
      <c r="U235" s="73">
        <v>0</v>
      </c>
      <c r="V235" s="73">
        <v>0</v>
      </c>
      <c r="W235" s="73">
        <v>0</v>
      </c>
      <c r="X235" s="73">
        <v>1</v>
      </c>
      <c r="Y235" s="73">
        <v>8.6890609358794182E-2</v>
      </c>
      <c r="Z235" s="82"/>
    </row>
    <row r="236" spans="1:26" x14ac:dyDescent="0.25">
      <c r="A236" s="1" t="s">
        <v>20</v>
      </c>
      <c r="B236" s="73">
        <v>0.97435897435897445</v>
      </c>
      <c r="C236" s="73">
        <v>1.0497265811693794E-2</v>
      </c>
      <c r="D236" s="73">
        <v>2.564102564102564E-2</v>
      </c>
      <c r="E236" s="73">
        <v>2.7624383714983672E-4</v>
      </c>
      <c r="F236" s="73">
        <v>0.83333333333333326</v>
      </c>
      <c r="G236" s="73">
        <v>6.9060959287459214E-3</v>
      </c>
      <c r="H236" s="73">
        <v>0.16666666666666657</v>
      </c>
      <c r="I236" s="73">
        <v>1.3812191857491835E-3</v>
      </c>
      <c r="J236" s="73">
        <v>1</v>
      </c>
      <c r="K236" s="73">
        <v>1.1049753485993469E-3</v>
      </c>
      <c r="L236" s="73">
        <v>0</v>
      </c>
      <c r="M236" s="73">
        <v>0</v>
      </c>
      <c r="N236" s="73">
        <v>0</v>
      </c>
      <c r="O236" s="73">
        <v>0</v>
      </c>
      <c r="P236" s="73">
        <v>0</v>
      </c>
      <c r="Q236" s="73">
        <v>0</v>
      </c>
      <c r="R236" s="73">
        <v>0</v>
      </c>
      <c r="S236" s="73">
        <v>0</v>
      </c>
      <c r="T236" s="73">
        <v>0</v>
      </c>
      <c r="U236" s="73">
        <v>0</v>
      </c>
      <c r="V236" s="73">
        <v>3.2786885245901655E-2</v>
      </c>
      <c r="W236" s="73">
        <v>1.1049753485993469E-3</v>
      </c>
      <c r="X236" s="73">
        <v>0.96721311475409788</v>
      </c>
      <c r="Y236" s="73">
        <v>3.25967727836807E-2</v>
      </c>
      <c r="Z236" s="82"/>
    </row>
    <row r="237" spans="1:26" x14ac:dyDescent="0.25">
      <c r="A237" s="1" t="s">
        <v>13</v>
      </c>
      <c r="B237" s="73">
        <v>1</v>
      </c>
      <c r="C237" s="73">
        <v>1.7118994679149929E-2</v>
      </c>
      <c r="D237" s="73">
        <v>0</v>
      </c>
      <c r="E237" s="73">
        <v>0</v>
      </c>
      <c r="F237" s="73">
        <v>0</v>
      </c>
      <c r="G237" s="73">
        <v>0</v>
      </c>
      <c r="H237" s="73">
        <v>0</v>
      </c>
      <c r="I237" s="73">
        <v>0</v>
      </c>
      <c r="J237" s="73">
        <v>0</v>
      </c>
      <c r="K237" s="73">
        <v>0</v>
      </c>
      <c r="L237" s="73">
        <v>0</v>
      </c>
      <c r="M237" s="73">
        <v>0</v>
      </c>
      <c r="N237" s="73">
        <v>0</v>
      </c>
      <c r="O237" s="73">
        <v>0</v>
      </c>
      <c r="P237" s="73">
        <v>0</v>
      </c>
      <c r="Q237" s="73">
        <v>0</v>
      </c>
      <c r="R237" s="73">
        <v>0</v>
      </c>
      <c r="S237" s="73">
        <v>0</v>
      </c>
      <c r="T237" s="73">
        <v>0</v>
      </c>
      <c r="U237" s="73">
        <v>0</v>
      </c>
      <c r="V237" s="73">
        <v>6.1946902654867256E-2</v>
      </c>
      <c r="W237" s="73">
        <v>4.1321711294499833E-3</v>
      </c>
      <c r="X237" s="73">
        <v>0.93805309734513276</v>
      </c>
      <c r="Y237" s="73">
        <v>6.2572877103099736E-2</v>
      </c>
      <c r="Z237" s="82"/>
    </row>
    <row r="238" spans="1:26" x14ac:dyDescent="0.25">
      <c r="A238" s="1" t="s">
        <v>14</v>
      </c>
      <c r="B238" s="73">
        <v>0.71851851851851944</v>
      </c>
      <c r="C238" s="73">
        <v>2.1998540311596853E-2</v>
      </c>
      <c r="D238" s="73">
        <v>0.28148148148148189</v>
      </c>
      <c r="E238" s="73">
        <v>8.6179848643369132E-3</v>
      </c>
      <c r="F238" s="73">
        <v>0</v>
      </c>
      <c r="G238" s="73">
        <v>0</v>
      </c>
      <c r="H238" s="73">
        <v>1</v>
      </c>
      <c r="I238" s="73">
        <v>1.1339453768864367E-3</v>
      </c>
      <c r="J238" s="73">
        <v>0</v>
      </c>
      <c r="K238" s="73">
        <v>0</v>
      </c>
      <c r="L238" s="73">
        <v>0</v>
      </c>
      <c r="M238" s="73">
        <v>0</v>
      </c>
      <c r="N238" s="73">
        <v>0</v>
      </c>
      <c r="O238" s="73">
        <v>0</v>
      </c>
      <c r="P238" s="73">
        <v>0</v>
      </c>
      <c r="Q238" s="73">
        <v>0</v>
      </c>
      <c r="R238" s="73">
        <v>0</v>
      </c>
      <c r="S238" s="73">
        <v>0</v>
      </c>
      <c r="T238" s="73">
        <v>0</v>
      </c>
      <c r="U238" s="73">
        <v>0</v>
      </c>
      <c r="V238" s="73">
        <v>5.7142857142857316E-3</v>
      </c>
      <c r="W238" s="73">
        <v>2.2678907537728734E-4</v>
      </c>
      <c r="X238" s="73">
        <v>0.99428571428571433</v>
      </c>
      <c r="Y238" s="73">
        <v>3.9461299115647878E-2</v>
      </c>
      <c r="Z238" s="82"/>
    </row>
    <row r="239" spans="1:26" x14ac:dyDescent="0.25">
      <c r="A239" s="1" t="s">
        <v>15</v>
      </c>
      <c r="B239" s="73">
        <v>0.91428571428571426</v>
      </c>
      <c r="C239" s="73">
        <v>1.8530965603243368E-2</v>
      </c>
      <c r="D239" s="73">
        <v>8.5714285714285715E-2</v>
      </c>
      <c r="E239" s="73">
        <v>1.7372780253040656E-3</v>
      </c>
      <c r="F239" s="73">
        <v>0</v>
      </c>
      <c r="G239" s="73">
        <v>0</v>
      </c>
      <c r="H239" s="73">
        <v>0</v>
      </c>
      <c r="I239" s="73">
        <v>0</v>
      </c>
      <c r="J239" s="73">
        <v>0</v>
      </c>
      <c r="K239" s="73">
        <v>0</v>
      </c>
      <c r="L239" s="73">
        <v>0</v>
      </c>
      <c r="M239" s="73">
        <v>0</v>
      </c>
      <c r="N239" s="73">
        <v>0</v>
      </c>
      <c r="O239" s="73">
        <v>0</v>
      </c>
      <c r="P239" s="73">
        <v>0</v>
      </c>
      <c r="Q239" s="73">
        <v>0</v>
      </c>
      <c r="R239" s="73">
        <v>0</v>
      </c>
      <c r="S239" s="73">
        <v>0</v>
      </c>
      <c r="T239" s="73">
        <v>0</v>
      </c>
      <c r="U239" s="73">
        <v>0</v>
      </c>
      <c r="V239" s="73">
        <v>5.0505050505050504E-2</v>
      </c>
      <c r="W239" s="73">
        <v>2.8954633755067767E-3</v>
      </c>
      <c r="X239" s="73">
        <v>0.9494949494949495</v>
      </c>
      <c r="Y239" s="73">
        <v>5.4434711459527392E-2</v>
      </c>
      <c r="Z239" s="82"/>
    </row>
    <row r="240" spans="1:26" x14ac:dyDescent="0.25">
      <c r="A240" s="1" t="s">
        <v>16</v>
      </c>
      <c r="B240" s="73">
        <v>1</v>
      </c>
      <c r="C240" s="73">
        <v>1.308156575033937E-2</v>
      </c>
      <c r="D240" s="73">
        <v>0</v>
      </c>
      <c r="E240" s="73">
        <v>0</v>
      </c>
      <c r="F240" s="73">
        <v>1</v>
      </c>
      <c r="G240" s="73">
        <v>2.109929959732157E-3</v>
      </c>
      <c r="H240" s="73">
        <v>0</v>
      </c>
      <c r="I240" s="73">
        <v>0</v>
      </c>
      <c r="J240" s="73">
        <v>0</v>
      </c>
      <c r="K240" s="73">
        <v>0</v>
      </c>
      <c r="L240" s="73">
        <v>0</v>
      </c>
      <c r="M240" s="73">
        <v>0</v>
      </c>
      <c r="N240" s="73">
        <v>0</v>
      </c>
      <c r="O240" s="73">
        <v>0</v>
      </c>
      <c r="P240" s="73">
        <v>0</v>
      </c>
      <c r="Q240" s="73">
        <v>0</v>
      </c>
      <c r="R240" s="73">
        <v>0</v>
      </c>
      <c r="S240" s="73">
        <v>0</v>
      </c>
      <c r="T240" s="73">
        <v>0</v>
      </c>
      <c r="U240" s="73">
        <v>0</v>
      </c>
      <c r="V240" s="73">
        <v>0.10738255033557004</v>
      </c>
      <c r="W240" s="73">
        <v>6.7517758711429007E-3</v>
      </c>
      <c r="X240" s="73">
        <v>0.89261744966442902</v>
      </c>
      <c r="Y240" s="73">
        <v>5.6124136928875551E-2</v>
      </c>
      <c r="Z240" s="82"/>
    </row>
    <row r="241" spans="1:28" x14ac:dyDescent="0.25">
      <c r="A241" s="1" t="s">
        <v>17</v>
      </c>
      <c r="B241" s="73">
        <v>0.97872340425531912</v>
      </c>
      <c r="C241" s="73">
        <v>1.648093858408144E-2</v>
      </c>
      <c r="D241" s="73">
        <v>2.1276595744680833E-2</v>
      </c>
      <c r="E241" s="73">
        <v>3.5828127356698754E-4</v>
      </c>
      <c r="F241" s="73">
        <v>0</v>
      </c>
      <c r="G241" s="73">
        <v>0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0</v>
      </c>
      <c r="N241" s="73">
        <v>1</v>
      </c>
      <c r="O241" s="73">
        <v>7.1656254713397508E-4</v>
      </c>
      <c r="P241" s="73">
        <v>0</v>
      </c>
      <c r="Q241" s="73">
        <v>0</v>
      </c>
      <c r="R241" s="73">
        <v>0</v>
      </c>
      <c r="S241" s="73">
        <v>0</v>
      </c>
      <c r="T241" s="73">
        <v>0</v>
      </c>
      <c r="U241" s="73">
        <v>0</v>
      </c>
      <c r="V241" s="73">
        <v>9.0909090909090828E-2</v>
      </c>
      <c r="W241" s="73">
        <v>2.1496876414019254E-3</v>
      </c>
      <c r="X241" s="73">
        <v>0.90909090909090906</v>
      </c>
      <c r="Y241" s="73">
        <v>2.1496876414019272E-2</v>
      </c>
      <c r="Z241" s="82"/>
    </row>
    <row r="242" spans="1:28" x14ac:dyDescent="0.25">
      <c r="A242" s="86"/>
      <c r="B242" s="87"/>
      <c r="C242" s="87"/>
      <c r="D242" s="87"/>
      <c r="E242" s="88"/>
      <c r="F242" s="87"/>
      <c r="G242" s="87"/>
      <c r="H242" s="87"/>
      <c r="I242" s="87"/>
      <c r="J242" s="87"/>
      <c r="K242" s="87"/>
      <c r="L242" s="87"/>
      <c r="M242" s="87"/>
      <c r="N242" s="87"/>
      <c r="O242" s="88"/>
      <c r="P242" s="87"/>
      <c r="Q242" s="87"/>
      <c r="R242" s="87"/>
      <c r="S242" s="87"/>
      <c r="T242" s="87"/>
      <c r="U242" s="87"/>
      <c r="V242" s="87"/>
      <c r="W242" s="88"/>
      <c r="X242" s="87"/>
      <c r="Y242" s="87"/>
      <c r="Z242" s="82"/>
    </row>
    <row r="243" spans="1:28" x14ac:dyDescent="0.25">
      <c r="A243" s="86"/>
      <c r="B243" s="87"/>
      <c r="C243" s="87"/>
      <c r="D243" s="87"/>
      <c r="E243" s="88"/>
      <c r="F243" s="87"/>
      <c r="G243" s="87"/>
      <c r="H243" s="87"/>
      <c r="I243" s="87"/>
      <c r="J243" s="87"/>
      <c r="K243" s="87"/>
      <c r="L243" s="87"/>
      <c r="M243" s="87"/>
      <c r="N243" s="87"/>
      <c r="O243" s="88"/>
      <c r="P243" s="87"/>
      <c r="Q243" s="87"/>
      <c r="R243" s="87"/>
      <c r="S243" s="87"/>
      <c r="T243" s="87"/>
      <c r="U243" s="87"/>
      <c r="V243" s="87"/>
      <c r="W243" s="88"/>
      <c r="X243" s="87"/>
      <c r="Y243" s="87"/>
      <c r="Z243" s="82"/>
    </row>
    <row r="244" spans="1:28" x14ac:dyDescent="0.25">
      <c r="A244" s="86"/>
      <c r="B244" s="87"/>
      <c r="C244" s="87"/>
      <c r="D244" s="87"/>
      <c r="E244" s="88"/>
      <c r="F244" s="87"/>
      <c r="G244" s="87"/>
      <c r="H244" s="87"/>
      <c r="I244" s="87"/>
      <c r="J244" s="87"/>
      <c r="K244" s="87"/>
      <c r="L244" s="87"/>
      <c r="M244" s="87"/>
      <c r="N244" s="87"/>
      <c r="O244" s="88"/>
      <c r="P244" s="87"/>
      <c r="Q244" s="87"/>
      <c r="R244" s="87"/>
      <c r="S244" s="87"/>
      <c r="T244" s="87"/>
      <c r="U244" s="87"/>
      <c r="V244" s="87"/>
      <c r="W244" s="88"/>
      <c r="X244" s="87"/>
      <c r="Y244" s="87"/>
      <c r="Z244" s="82"/>
    </row>
    <row r="245" spans="1:28" ht="12.75" customHeight="1" x14ac:dyDescent="0.25">
      <c r="A245" s="145"/>
      <c r="B245" s="114" t="s">
        <v>79</v>
      </c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50"/>
      <c r="N245" s="87"/>
      <c r="O245" s="88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82"/>
    </row>
    <row r="246" spans="1:28" ht="15.75" customHeight="1" x14ac:dyDescent="0.25">
      <c r="A246" s="149"/>
      <c r="B246" s="117" t="s">
        <v>1</v>
      </c>
      <c r="C246" s="130"/>
      <c r="D246" s="131" t="s">
        <v>178</v>
      </c>
      <c r="E246" s="130"/>
      <c r="F246" s="131" t="s">
        <v>179</v>
      </c>
      <c r="G246" s="130"/>
      <c r="H246" s="131" t="s">
        <v>180</v>
      </c>
      <c r="I246" s="130"/>
      <c r="J246" s="131" t="s">
        <v>181</v>
      </c>
      <c r="K246" s="130"/>
      <c r="L246" s="131" t="s">
        <v>2</v>
      </c>
      <c r="M246" s="130"/>
      <c r="N246" s="87"/>
      <c r="O246" s="88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82"/>
    </row>
    <row r="247" spans="1:28" x14ac:dyDescent="0.25">
      <c r="A247" s="146"/>
      <c r="B247" s="1" t="s">
        <v>61</v>
      </c>
      <c r="C247" s="1" t="s">
        <v>62</v>
      </c>
      <c r="D247" s="1" t="s">
        <v>61</v>
      </c>
      <c r="E247" s="1" t="s">
        <v>62</v>
      </c>
      <c r="F247" s="1" t="s">
        <v>61</v>
      </c>
      <c r="G247" s="1" t="s">
        <v>62</v>
      </c>
      <c r="H247" s="1" t="s">
        <v>61</v>
      </c>
      <c r="I247" s="1" t="s">
        <v>62</v>
      </c>
      <c r="J247" s="1" t="s">
        <v>61</v>
      </c>
      <c r="K247" s="1" t="s">
        <v>62</v>
      </c>
      <c r="L247" s="1" t="s">
        <v>61</v>
      </c>
      <c r="M247" s="1" t="s">
        <v>62</v>
      </c>
      <c r="N247" s="87"/>
      <c r="O247" s="88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82"/>
    </row>
    <row r="248" spans="1:28" x14ac:dyDescent="0.25">
      <c r="A248" s="1" t="s">
        <v>63</v>
      </c>
      <c r="B248" s="12">
        <v>0.90328488832228038</v>
      </c>
      <c r="C248" s="12">
        <v>9.6715111677718416E-2</v>
      </c>
      <c r="D248" s="12">
        <v>0.78681815496620189</v>
      </c>
      <c r="E248" s="12">
        <v>0.21318184503379736</v>
      </c>
      <c r="F248" s="12">
        <v>0.27880753674974751</v>
      </c>
      <c r="G248" s="12">
        <v>0.72119246325025255</v>
      </c>
      <c r="H248" s="12">
        <v>0.15692223961611643</v>
      </c>
      <c r="I248" s="12">
        <v>0.84307776038388349</v>
      </c>
      <c r="J248" s="12">
        <v>0.18736387319737738</v>
      </c>
      <c r="K248" s="12">
        <v>0.81263612680262254</v>
      </c>
      <c r="L248" s="12">
        <v>9.6943947249742035E-2</v>
      </c>
      <c r="M248" s="12">
        <v>0.90305605275025702</v>
      </c>
      <c r="N248" s="87"/>
      <c r="O248" s="88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2"/>
    </row>
    <row r="249" spans="1:28" x14ac:dyDescent="0.25">
      <c r="A249" s="86"/>
      <c r="B249" s="87"/>
      <c r="C249" s="87"/>
      <c r="D249" s="87"/>
      <c r="E249" s="88"/>
      <c r="F249" s="87"/>
      <c r="G249" s="87"/>
      <c r="H249" s="87"/>
      <c r="I249" s="87"/>
      <c r="J249" s="87"/>
      <c r="K249" s="87"/>
      <c r="L249" s="87"/>
      <c r="M249" s="87"/>
      <c r="N249" s="87"/>
      <c r="O249" s="88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2"/>
    </row>
    <row r="250" spans="1:28" x14ac:dyDescent="0.25">
      <c r="A250" s="86"/>
      <c r="B250" s="87"/>
      <c r="C250" s="87"/>
      <c r="D250" s="87"/>
      <c r="E250" s="88"/>
      <c r="F250" s="87"/>
      <c r="G250" s="87"/>
      <c r="H250" s="87"/>
      <c r="I250" s="87"/>
      <c r="J250" s="87"/>
      <c r="K250" s="87"/>
      <c r="L250" s="87"/>
      <c r="M250" s="87"/>
      <c r="N250" s="87"/>
      <c r="O250" s="88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2"/>
    </row>
    <row r="252" spans="1:28" ht="15.75" customHeight="1" x14ac:dyDescent="0.25">
      <c r="A252" s="111" t="s">
        <v>4</v>
      </c>
      <c r="B252" s="111" t="s">
        <v>19</v>
      </c>
      <c r="C252" s="122" t="s">
        <v>82</v>
      </c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4"/>
    </row>
    <row r="253" spans="1:28" ht="27.75" customHeight="1" x14ac:dyDescent="0.25">
      <c r="A253" s="112"/>
      <c r="B253" s="112"/>
      <c r="C253" s="117" t="s">
        <v>175</v>
      </c>
      <c r="D253" s="119"/>
      <c r="E253" s="139" t="s">
        <v>86</v>
      </c>
      <c r="F253" s="117" t="s">
        <v>83</v>
      </c>
      <c r="G253" s="119"/>
      <c r="H253" s="139" t="s">
        <v>86</v>
      </c>
      <c r="I253" s="117" t="s">
        <v>84</v>
      </c>
      <c r="J253" s="119"/>
      <c r="K253" s="139" t="s">
        <v>86</v>
      </c>
      <c r="L253" s="117" t="s">
        <v>176</v>
      </c>
      <c r="M253" s="119"/>
      <c r="N253" s="139" t="s">
        <v>86</v>
      </c>
    </row>
    <row r="254" spans="1:28" ht="25.5" x14ac:dyDescent="0.25">
      <c r="A254" s="113"/>
      <c r="B254" s="113"/>
      <c r="C254" s="1" t="s">
        <v>3</v>
      </c>
      <c r="D254" s="1" t="s">
        <v>18</v>
      </c>
      <c r="E254" s="140"/>
      <c r="F254" s="1" t="s">
        <v>3</v>
      </c>
      <c r="G254" s="1" t="s">
        <v>18</v>
      </c>
      <c r="H254" s="140"/>
      <c r="I254" s="1" t="s">
        <v>3</v>
      </c>
      <c r="J254" s="1" t="s">
        <v>18</v>
      </c>
      <c r="K254" s="140"/>
      <c r="L254" s="1" t="s">
        <v>3</v>
      </c>
      <c r="M254" s="1" t="s">
        <v>18</v>
      </c>
      <c r="N254" s="140"/>
    </row>
    <row r="255" spans="1:28" x14ac:dyDescent="0.25">
      <c r="A255" s="1" t="s">
        <v>5</v>
      </c>
      <c r="B255" s="2">
        <v>6111</v>
      </c>
      <c r="C255" s="12">
        <v>0.55882352941176583</v>
      </c>
      <c r="D255" s="12">
        <v>1.3706398317529811E-2</v>
      </c>
      <c r="E255" s="2">
        <f>B255*C255</f>
        <v>3414.970588235301</v>
      </c>
      <c r="F255" s="12">
        <v>0.30392156862745173</v>
      </c>
      <c r="G255" s="12">
        <v>7.4543569797091988E-3</v>
      </c>
      <c r="H255" s="2">
        <f>B255*F255</f>
        <v>1857.2647058823575</v>
      </c>
      <c r="I255" s="12">
        <v>9.803921568627473E-2</v>
      </c>
      <c r="J255" s="12">
        <v>2.4046312837771606E-3</v>
      </c>
      <c r="K255" s="2">
        <f>I255*B255</f>
        <v>599.1176470588249</v>
      </c>
      <c r="L255" s="12">
        <v>3.9215686274509894E-2</v>
      </c>
      <c r="M255" s="12">
        <v>9.6185251351086406E-4</v>
      </c>
      <c r="N255" s="2">
        <f>L255*B255</f>
        <v>239.64705882352996</v>
      </c>
    </row>
    <row r="256" spans="1:28" x14ac:dyDescent="0.25">
      <c r="A256" s="1" t="s">
        <v>321</v>
      </c>
      <c r="B256" s="2">
        <v>9955</v>
      </c>
      <c r="C256" s="12">
        <v>0.12299465240641741</v>
      </c>
      <c r="D256" s="12">
        <v>4.8198455721899028E-3</v>
      </c>
      <c r="E256" s="2">
        <f t="shared" ref="E256:E267" si="34">B256*C256</f>
        <v>1224.4117647058854</v>
      </c>
      <c r="F256" s="12">
        <v>0.81818181818181956</v>
      </c>
      <c r="G256" s="12">
        <v>3.2062450980219766E-2</v>
      </c>
      <c r="H256" s="2">
        <f t="shared" ref="H256:H267" si="35">B256*F256</f>
        <v>8145.0000000000136</v>
      </c>
      <c r="I256" s="12">
        <v>5.3475935828877129E-2</v>
      </c>
      <c r="J256" s="12">
        <v>2.095585031386914E-3</v>
      </c>
      <c r="K256" s="2">
        <f t="shared" ref="K256:K267" si="36">I256*B256</f>
        <v>532.35294117647186</v>
      </c>
      <c r="L256" s="12">
        <v>5.3475935828877141E-3</v>
      </c>
      <c r="M256" s="12">
        <v>2.0955850313869148E-4</v>
      </c>
      <c r="N256" s="2">
        <f t="shared" ref="N256:N267" si="37">L256*B256</f>
        <v>53.235294117647193</v>
      </c>
    </row>
    <row r="257" spans="1:14" x14ac:dyDescent="0.25">
      <c r="A257" s="1" t="s">
        <v>7</v>
      </c>
      <c r="B257" s="2">
        <v>23281.428571428569</v>
      </c>
      <c r="C257" s="12">
        <v>0.14285714285714349</v>
      </c>
      <c r="D257" s="12">
        <v>1.6695563940779472E-2</v>
      </c>
      <c r="E257" s="2">
        <f t="shared" si="34"/>
        <v>3325.9183673469529</v>
      </c>
      <c r="F257" s="12">
        <v>0.55238095238095508</v>
      </c>
      <c r="G257" s="12">
        <v>6.4556180571013991E-2</v>
      </c>
      <c r="H257" s="2">
        <f t="shared" si="35"/>
        <v>12860.217687074892</v>
      </c>
      <c r="I257" s="12">
        <v>0.16190476190476263</v>
      </c>
      <c r="J257" s="12">
        <v>1.8921639132883403E-2</v>
      </c>
      <c r="K257" s="2">
        <f t="shared" si="36"/>
        <v>3769.3741496598805</v>
      </c>
      <c r="L257" s="12">
        <v>0.14285714285714349</v>
      </c>
      <c r="M257" s="12">
        <v>1.6695563940779472E-2</v>
      </c>
      <c r="N257" s="2">
        <f t="shared" si="37"/>
        <v>3325.9183673469529</v>
      </c>
    </row>
    <row r="258" spans="1:14" x14ac:dyDescent="0.25">
      <c r="A258" s="1" t="s">
        <v>8</v>
      </c>
      <c r="B258" s="2">
        <v>41553</v>
      </c>
      <c r="C258" s="12">
        <v>0.32167375264341913</v>
      </c>
      <c r="D258" s="12">
        <v>4.9684832906932062E-2</v>
      </c>
      <c r="E258" s="2">
        <f t="shared" si="34"/>
        <v>13366.509443591995</v>
      </c>
      <c r="F258" s="12">
        <v>0.43846190923721062</v>
      </c>
      <c r="G258" s="12">
        <v>6.7723606658868937E-2</v>
      </c>
      <c r="H258" s="2">
        <f t="shared" si="35"/>
        <v>18219.407714533812</v>
      </c>
      <c r="I258" s="12">
        <v>0.21061655993413494</v>
      </c>
      <c r="J258" s="12">
        <v>3.2531247892520342E-2</v>
      </c>
      <c r="K258" s="2">
        <f t="shared" si="36"/>
        <v>8751.7499149431096</v>
      </c>
      <c r="L258" s="12">
        <v>2.9247778185235544E-2</v>
      </c>
      <c r="M258" s="12">
        <v>4.5175304484457134E-3</v>
      </c>
      <c r="N258" s="2">
        <f t="shared" si="37"/>
        <v>1215.3329269310925</v>
      </c>
    </row>
    <row r="259" spans="1:14" x14ac:dyDescent="0.25">
      <c r="A259" s="1" t="s">
        <v>9</v>
      </c>
      <c r="B259" s="2">
        <v>17420</v>
      </c>
      <c r="C259" s="12">
        <v>0.47763001036333835</v>
      </c>
      <c r="D259" s="12">
        <v>2.8030395259950353E-2</v>
      </c>
      <c r="E259" s="2">
        <f t="shared" si="34"/>
        <v>8320.3147805293538</v>
      </c>
      <c r="F259" s="12">
        <v>0.35203668252733378</v>
      </c>
      <c r="G259" s="12">
        <v>2.06597725082985E-2</v>
      </c>
      <c r="H259" s="2">
        <f t="shared" si="35"/>
        <v>6132.479009626154</v>
      </c>
      <c r="I259" s="12">
        <v>0.13425913785182655</v>
      </c>
      <c r="J259" s="12">
        <v>7.8791881154704826E-3</v>
      </c>
      <c r="K259" s="2">
        <f t="shared" si="36"/>
        <v>2338.7941813788184</v>
      </c>
      <c r="L259" s="12">
        <v>3.6074169257501267E-2</v>
      </c>
      <c r="M259" s="12">
        <v>2.1170638381639794E-3</v>
      </c>
      <c r="N259" s="2">
        <f t="shared" si="37"/>
        <v>628.41202846567205</v>
      </c>
    </row>
    <row r="260" spans="1:14" x14ac:dyDescent="0.25">
      <c r="A260" s="1" t="s">
        <v>10</v>
      </c>
      <c r="B260" s="2">
        <v>29200</v>
      </c>
      <c r="C260" s="12">
        <v>0.4699717904906871</v>
      </c>
      <c r="D260" s="12">
        <v>8.6429581710834341E-2</v>
      </c>
      <c r="E260" s="2">
        <f t="shared" si="34"/>
        <v>13723.176282328064</v>
      </c>
      <c r="F260" s="12">
        <v>0.46776912594409614</v>
      </c>
      <c r="G260" s="12">
        <v>8.6024503407703901E-2</v>
      </c>
      <c r="H260" s="2">
        <f t="shared" si="35"/>
        <v>13658.858477567608</v>
      </c>
      <c r="I260" s="12">
        <v>6.2259083565216568E-2</v>
      </c>
      <c r="J260" s="12">
        <v>1.1449679872537326E-2</v>
      </c>
      <c r="K260" s="2">
        <f t="shared" si="36"/>
        <v>1817.9652401043238</v>
      </c>
      <c r="L260" s="12">
        <v>0</v>
      </c>
      <c r="M260" s="12">
        <v>0</v>
      </c>
      <c r="N260" s="2">
        <f t="shared" si="37"/>
        <v>0</v>
      </c>
    </row>
    <row r="261" spans="1:14" x14ac:dyDescent="0.25">
      <c r="A261" s="1" t="s">
        <v>11</v>
      </c>
      <c r="B261" s="2">
        <v>24787.38095238095</v>
      </c>
      <c r="C261" s="12">
        <v>5.0725006531314003E-3</v>
      </c>
      <c r="D261" s="12">
        <v>4.2680915248802069E-4</v>
      </c>
      <c r="E261" s="2">
        <f t="shared" si="34"/>
        <v>125.7340060703692</v>
      </c>
      <c r="F261" s="12">
        <v>0.12174001567515354</v>
      </c>
      <c r="G261" s="12">
        <v>1.0243419659712491E-2</v>
      </c>
      <c r="H261" s="2">
        <f t="shared" si="35"/>
        <v>3017.616145688859</v>
      </c>
      <c r="I261" s="12">
        <v>0.3826276111895992</v>
      </c>
      <c r="J261" s="12">
        <v>3.2194962133624064E-2</v>
      </c>
      <c r="K261" s="2">
        <f t="shared" si="36"/>
        <v>9484.3363614560949</v>
      </c>
      <c r="L261" s="12">
        <v>0.49055987248211352</v>
      </c>
      <c r="M261" s="12">
        <v>4.1276572983675992E-2</v>
      </c>
      <c r="N261" s="2">
        <f t="shared" si="37"/>
        <v>12159.694439165569</v>
      </c>
    </row>
    <row r="262" spans="1:14" x14ac:dyDescent="0.25">
      <c r="A262" s="1" t="s">
        <v>12</v>
      </c>
      <c r="B262" s="2">
        <v>13800</v>
      </c>
      <c r="C262" s="12">
        <v>0.35592797166272322</v>
      </c>
      <c r="D262" s="12">
        <v>9.4842763839605472E-3</v>
      </c>
      <c r="E262" s="2">
        <f t="shared" si="34"/>
        <v>4911.8060089455803</v>
      </c>
      <c r="F262" s="12">
        <v>0.54258760786379334</v>
      </c>
      <c r="G262" s="12">
        <v>1.4458124241970538E-2</v>
      </c>
      <c r="H262" s="2">
        <f t="shared" si="35"/>
        <v>7487.7089885203477</v>
      </c>
      <c r="I262" s="12">
        <v>8.1163119711935294E-2</v>
      </c>
      <c r="J262" s="12">
        <v>2.1627225754032807E-3</v>
      </c>
      <c r="K262" s="2">
        <f t="shared" si="36"/>
        <v>1120.0510520247071</v>
      </c>
      <c r="L262" s="12">
        <v>2.032130076154769E-2</v>
      </c>
      <c r="M262" s="12">
        <v>5.4149392081704554E-4</v>
      </c>
      <c r="N262" s="2">
        <f t="shared" si="37"/>
        <v>280.43395050935811</v>
      </c>
    </row>
    <row r="263" spans="1:14" x14ac:dyDescent="0.25">
      <c r="A263" s="1" t="s">
        <v>13</v>
      </c>
      <c r="B263" s="2">
        <v>21555</v>
      </c>
      <c r="C263" s="12">
        <v>0.26524489361837383</v>
      </c>
      <c r="D263" s="12">
        <v>2.0648266069634311E-2</v>
      </c>
      <c r="E263" s="2">
        <f t="shared" si="34"/>
        <v>5717.3536819440478</v>
      </c>
      <c r="F263" s="12">
        <v>0.65762053280977339</v>
      </c>
      <c r="G263" s="12">
        <v>5.1193157949526953E-2</v>
      </c>
      <c r="H263" s="2">
        <f t="shared" si="35"/>
        <v>14175.010584714666</v>
      </c>
      <c r="I263" s="12">
        <v>0</v>
      </c>
      <c r="J263" s="12">
        <v>0</v>
      </c>
      <c r="K263" s="2">
        <f t="shared" si="36"/>
        <v>0</v>
      </c>
      <c r="L263" s="12">
        <v>7.7134573571853784E-2</v>
      </c>
      <c r="M263" s="12">
        <v>6.0046215274965516E-3</v>
      </c>
      <c r="N263" s="2">
        <f t="shared" si="37"/>
        <v>1662.6357333413084</v>
      </c>
    </row>
    <row r="264" spans="1:14" x14ac:dyDescent="0.25">
      <c r="A264" s="1" t="s">
        <v>14</v>
      </c>
      <c r="B264" s="2">
        <v>18230</v>
      </c>
      <c r="C264" s="12">
        <v>0.32807570977918005</v>
      </c>
      <c r="D264" s="12">
        <v>2.4455338662516268E-2</v>
      </c>
      <c r="E264" s="2">
        <f t="shared" si="34"/>
        <v>5980.8201892744519</v>
      </c>
      <c r="F264" s="12">
        <v>0.26182965299684552</v>
      </c>
      <c r="G264" s="12">
        <v>1.9517241432585094E-2</v>
      </c>
      <c r="H264" s="2">
        <f t="shared" si="35"/>
        <v>4773.1545741324935</v>
      </c>
      <c r="I264" s="12">
        <v>0.16719242902208212</v>
      </c>
      <c r="J264" s="12">
        <v>1.2462816818397712E-2</v>
      </c>
      <c r="K264" s="2">
        <f t="shared" si="36"/>
        <v>3047.9179810725568</v>
      </c>
      <c r="L264" s="12">
        <v>0.24290220820189287</v>
      </c>
      <c r="M264" s="12">
        <v>1.8106356509747616E-2</v>
      </c>
      <c r="N264" s="2">
        <f t="shared" si="37"/>
        <v>4428.1072555205074</v>
      </c>
    </row>
    <row r="265" spans="1:14" x14ac:dyDescent="0.25">
      <c r="A265" s="1" t="s">
        <v>15</v>
      </c>
      <c r="B265" s="2">
        <v>19824</v>
      </c>
      <c r="C265" s="12">
        <v>0.30597014925373095</v>
      </c>
      <c r="D265" s="12">
        <v>1.6419159994304731E-2</v>
      </c>
      <c r="E265" s="2">
        <f t="shared" si="34"/>
        <v>6065.5522388059626</v>
      </c>
      <c r="F265" s="12">
        <v>0.52985074626865614</v>
      </c>
      <c r="G265" s="12">
        <v>2.8433179502332585E-2</v>
      </c>
      <c r="H265" s="2">
        <f t="shared" si="35"/>
        <v>10503.761194029839</v>
      </c>
      <c r="I265" s="12">
        <v>0.10447761194029838</v>
      </c>
      <c r="J265" s="12">
        <v>5.6065424370796649E-3</v>
      </c>
      <c r="K265" s="2">
        <f t="shared" si="36"/>
        <v>2071.1641791044749</v>
      </c>
      <c r="L265" s="12">
        <v>5.9701492537313362E-2</v>
      </c>
      <c r="M265" s="12">
        <v>3.2037385354740946E-3</v>
      </c>
      <c r="N265" s="2">
        <f t="shared" si="37"/>
        <v>1183.5223880597</v>
      </c>
    </row>
    <row r="266" spans="1:14" x14ac:dyDescent="0.25">
      <c r="A266" s="1" t="s">
        <v>16</v>
      </c>
      <c r="B266" s="2">
        <v>20117</v>
      </c>
      <c r="C266" s="12">
        <v>0.27502227405673929</v>
      </c>
      <c r="D266" s="12">
        <v>1.9214192417948136E-2</v>
      </c>
      <c r="E266" s="2">
        <f t="shared" si="34"/>
        <v>5532.6230871994239</v>
      </c>
      <c r="F266" s="12">
        <v>0.53165033235839032</v>
      </c>
      <c r="G266" s="12">
        <v>3.7143288921001022E-2</v>
      </c>
      <c r="H266" s="2">
        <f t="shared" si="35"/>
        <v>10695.209736053737</v>
      </c>
      <c r="I266" s="12">
        <v>8.169488047187011E-2</v>
      </c>
      <c r="J266" s="12">
        <v>5.7075419012204949E-3</v>
      </c>
      <c r="K266" s="2">
        <f t="shared" si="36"/>
        <v>1643.4559104526111</v>
      </c>
      <c r="L266" s="12">
        <v>0.11163251311299906</v>
      </c>
      <c r="M266" s="12">
        <v>7.7991086155071443E-3</v>
      </c>
      <c r="N266" s="2">
        <f t="shared" si="37"/>
        <v>2245.7112662942022</v>
      </c>
    </row>
    <row r="267" spans="1:14" x14ac:dyDescent="0.25">
      <c r="A267" s="1" t="s">
        <v>17</v>
      </c>
      <c r="B267" s="2">
        <v>10448</v>
      </c>
      <c r="C267" s="12">
        <v>0.42982456140350878</v>
      </c>
      <c r="D267" s="12">
        <v>1.5330139255088002E-2</v>
      </c>
      <c r="E267" s="2">
        <f t="shared" si="34"/>
        <v>4490.8070175438597</v>
      </c>
      <c r="F267" s="12">
        <v>0.50877192982456132</v>
      </c>
      <c r="G267" s="12">
        <v>1.8145879118267431E-2</v>
      </c>
      <c r="H267" s="2">
        <f t="shared" si="35"/>
        <v>5315.6491228070163</v>
      </c>
      <c r="I267" s="12">
        <v>0</v>
      </c>
      <c r="J267" s="12">
        <v>0</v>
      </c>
      <c r="K267" s="2">
        <f t="shared" si="36"/>
        <v>0</v>
      </c>
      <c r="L267" s="12">
        <v>6.1403508771929828E-2</v>
      </c>
      <c r="M267" s="12">
        <v>2.1900198935840003E-3</v>
      </c>
      <c r="N267" s="2">
        <f t="shared" si="37"/>
        <v>641.54385964912285</v>
      </c>
    </row>
    <row r="268" spans="1:14" x14ac:dyDescent="0.25">
      <c r="B268" s="90">
        <f>SUM(B255:B267)</f>
        <v>256281.80952380953</v>
      </c>
    </row>
    <row r="269" spans="1:14" x14ac:dyDescent="0.25">
      <c r="B269" s="64"/>
    </row>
    <row r="270" spans="1:14" x14ac:dyDescent="0.25">
      <c r="B270" s="64"/>
    </row>
    <row r="271" spans="1:14" ht="13.5" customHeight="1" x14ac:dyDescent="0.25">
      <c r="A271" s="145"/>
      <c r="B271" s="142" t="s">
        <v>91</v>
      </c>
      <c r="C271" s="143"/>
      <c r="D271" s="143"/>
      <c r="E271" s="144"/>
    </row>
    <row r="272" spans="1:14" ht="51" x14ac:dyDescent="0.25">
      <c r="A272" s="146"/>
      <c r="B272" s="1" t="s">
        <v>87</v>
      </c>
      <c r="C272" s="1" t="s">
        <v>88</v>
      </c>
      <c r="D272" s="1" t="s">
        <v>89</v>
      </c>
      <c r="E272" s="1" t="s">
        <v>90</v>
      </c>
    </row>
    <row r="273" spans="1:50" x14ac:dyDescent="0.25">
      <c r="A273" s="1" t="s">
        <v>63</v>
      </c>
      <c r="B273" s="12">
        <f>SUM(D255:D267)</f>
        <v>0.30534479964415595</v>
      </c>
      <c r="C273" s="12">
        <f>SUM(G255:G267)</f>
        <v>0.45761516193121038</v>
      </c>
      <c r="D273" s="12">
        <f>SUM(J255:J267)</f>
        <v>0.13341655719430084</v>
      </c>
      <c r="E273" s="12">
        <f>SUM(M255:M267)</f>
        <v>0.10362348123034115</v>
      </c>
    </row>
    <row r="274" spans="1:50" ht="25.5" x14ac:dyDescent="0.25">
      <c r="A274" s="1" t="s">
        <v>40</v>
      </c>
      <c r="B274" s="2">
        <f>B273*$B$268</f>
        <v>78254.317781489357</v>
      </c>
      <c r="C274" s="2">
        <f t="shared" ref="C274:E274" si="38">C273*$B$268</f>
        <v>117278.44176526171</v>
      </c>
      <c r="D274" s="2">
        <f t="shared" si="38"/>
        <v>34192.236698192246</v>
      </c>
      <c r="E274" s="2">
        <f t="shared" si="38"/>
        <v>26556.813278868343</v>
      </c>
    </row>
    <row r="284" spans="1:50" ht="12.75" customHeight="1" x14ac:dyDescent="0.25">
      <c r="A284" s="106" t="s">
        <v>4</v>
      </c>
      <c r="B284" s="114" t="s">
        <v>183</v>
      </c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6"/>
      <c r="AX284" s="82"/>
    </row>
    <row r="285" spans="1:50" ht="15" customHeight="1" x14ac:dyDescent="0.25">
      <c r="A285" s="127"/>
      <c r="B285" s="114" t="s">
        <v>1</v>
      </c>
      <c r="C285" s="115"/>
      <c r="D285" s="115"/>
      <c r="E285" s="115"/>
      <c r="F285" s="115"/>
      <c r="G285" s="115"/>
      <c r="H285" s="115"/>
      <c r="I285" s="116"/>
      <c r="J285" s="114" t="s">
        <v>178</v>
      </c>
      <c r="K285" s="115"/>
      <c r="L285" s="115"/>
      <c r="M285" s="115"/>
      <c r="N285" s="115"/>
      <c r="O285" s="115"/>
      <c r="P285" s="115"/>
      <c r="Q285" s="116"/>
      <c r="R285" s="114" t="s">
        <v>179</v>
      </c>
      <c r="S285" s="115"/>
      <c r="T285" s="115"/>
      <c r="U285" s="115"/>
      <c r="V285" s="115"/>
      <c r="W285" s="115"/>
      <c r="X285" s="115"/>
      <c r="Y285" s="116"/>
      <c r="Z285" s="114" t="s">
        <v>180</v>
      </c>
      <c r="AA285" s="115"/>
      <c r="AB285" s="115"/>
      <c r="AC285" s="115"/>
      <c r="AD285" s="115"/>
      <c r="AE285" s="115"/>
      <c r="AF285" s="115"/>
      <c r="AG285" s="116"/>
      <c r="AH285" s="114" t="s">
        <v>322</v>
      </c>
      <c r="AI285" s="115"/>
      <c r="AJ285" s="115"/>
      <c r="AK285" s="115"/>
      <c r="AL285" s="115"/>
      <c r="AM285" s="115"/>
      <c r="AN285" s="115"/>
      <c r="AO285" s="116"/>
      <c r="AP285" s="114" t="s">
        <v>2</v>
      </c>
      <c r="AQ285" s="115"/>
      <c r="AR285" s="115"/>
      <c r="AS285" s="115"/>
      <c r="AT285" s="115"/>
      <c r="AU285" s="115"/>
      <c r="AV285" s="115"/>
      <c r="AW285" s="116"/>
      <c r="AX285" s="82"/>
    </row>
    <row r="286" spans="1:50" ht="23.25" customHeight="1" x14ac:dyDescent="0.25">
      <c r="A286" s="127"/>
      <c r="B286" s="117" t="s">
        <v>175</v>
      </c>
      <c r="C286" s="119"/>
      <c r="D286" s="117" t="s">
        <v>83</v>
      </c>
      <c r="E286" s="119"/>
      <c r="F286" s="117" t="s">
        <v>184</v>
      </c>
      <c r="G286" s="119"/>
      <c r="H286" s="117" t="s">
        <v>85</v>
      </c>
      <c r="I286" s="119"/>
      <c r="J286" s="117" t="s">
        <v>175</v>
      </c>
      <c r="K286" s="119"/>
      <c r="L286" s="117" t="s">
        <v>83</v>
      </c>
      <c r="M286" s="119"/>
      <c r="N286" s="117" t="s">
        <v>184</v>
      </c>
      <c r="O286" s="119"/>
      <c r="P286" s="117" t="s">
        <v>85</v>
      </c>
      <c r="Q286" s="119"/>
      <c r="R286" s="117" t="s">
        <v>175</v>
      </c>
      <c r="S286" s="119"/>
      <c r="T286" s="117" t="s">
        <v>83</v>
      </c>
      <c r="U286" s="119"/>
      <c r="V286" s="117" t="s">
        <v>184</v>
      </c>
      <c r="W286" s="119"/>
      <c r="X286" s="117" t="s">
        <v>85</v>
      </c>
      <c r="Y286" s="119"/>
      <c r="Z286" s="117" t="s">
        <v>175</v>
      </c>
      <c r="AA286" s="119"/>
      <c r="AB286" s="117" t="s">
        <v>83</v>
      </c>
      <c r="AC286" s="119"/>
      <c r="AD286" s="117" t="s">
        <v>184</v>
      </c>
      <c r="AE286" s="119"/>
      <c r="AF286" s="117" t="s">
        <v>85</v>
      </c>
      <c r="AG286" s="119"/>
      <c r="AH286" s="117" t="s">
        <v>175</v>
      </c>
      <c r="AI286" s="119"/>
      <c r="AJ286" s="117" t="s">
        <v>83</v>
      </c>
      <c r="AK286" s="119"/>
      <c r="AL286" s="117" t="s">
        <v>184</v>
      </c>
      <c r="AM286" s="119"/>
      <c r="AN286" s="117" t="s">
        <v>85</v>
      </c>
      <c r="AO286" s="119"/>
      <c r="AP286" s="117" t="s">
        <v>175</v>
      </c>
      <c r="AQ286" s="119"/>
      <c r="AR286" s="117" t="s">
        <v>83</v>
      </c>
      <c r="AS286" s="119"/>
      <c r="AT286" s="117" t="s">
        <v>184</v>
      </c>
      <c r="AU286" s="119"/>
      <c r="AV286" s="117" t="s">
        <v>85</v>
      </c>
      <c r="AW286" s="119"/>
      <c r="AX286" s="82"/>
    </row>
    <row r="287" spans="1:50" ht="25.5" x14ac:dyDescent="0.25">
      <c r="A287" s="128"/>
      <c r="B287" s="1" t="s">
        <v>3</v>
      </c>
      <c r="C287" s="1" t="s">
        <v>182</v>
      </c>
      <c r="D287" s="1" t="s">
        <v>3</v>
      </c>
      <c r="E287" s="1" t="s">
        <v>182</v>
      </c>
      <c r="F287" s="1" t="s">
        <v>3</v>
      </c>
      <c r="G287" s="1" t="s">
        <v>182</v>
      </c>
      <c r="H287" s="1" t="s">
        <v>3</v>
      </c>
      <c r="I287" s="1" t="s">
        <v>182</v>
      </c>
      <c r="J287" s="1" t="s">
        <v>3</v>
      </c>
      <c r="K287" s="1" t="s">
        <v>182</v>
      </c>
      <c r="L287" s="1" t="s">
        <v>3</v>
      </c>
      <c r="M287" s="1" t="s">
        <v>182</v>
      </c>
      <c r="N287" s="1" t="s">
        <v>3</v>
      </c>
      <c r="O287" s="1" t="s">
        <v>182</v>
      </c>
      <c r="P287" s="1" t="s">
        <v>3</v>
      </c>
      <c r="Q287" s="1" t="s">
        <v>182</v>
      </c>
      <c r="R287" s="1" t="s">
        <v>3</v>
      </c>
      <c r="S287" s="1" t="s">
        <v>182</v>
      </c>
      <c r="T287" s="1" t="s">
        <v>3</v>
      </c>
      <c r="U287" s="1" t="s">
        <v>182</v>
      </c>
      <c r="V287" s="1" t="s">
        <v>3</v>
      </c>
      <c r="W287" s="1" t="s">
        <v>182</v>
      </c>
      <c r="X287" s="1" t="s">
        <v>3</v>
      </c>
      <c r="Y287" s="1" t="s">
        <v>182</v>
      </c>
      <c r="Z287" s="1" t="s">
        <v>3</v>
      </c>
      <c r="AA287" s="1" t="s">
        <v>182</v>
      </c>
      <c r="AB287" s="1" t="s">
        <v>3</v>
      </c>
      <c r="AC287" s="1" t="s">
        <v>182</v>
      </c>
      <c r="AD287" s="1" t="s">
        <v>3</v>
      </c>
      <c r="AE287" s="1" t="s">
        <v>182</v>
      </c>
      <c r="AF287" s="1" t="s">
        <v>3</v>
      </c>
      <c r="AG287" s="1" t="s">
        <v>182</v>
      </c>
      <c r="AH287" s="1" t="s">
        <v>3</v>
      </c>
      <c r="AI287" s="1" t="s">
        <v>182</v>
      </c>
      <c r="AJ287" s="1" t="s">
        <v>3</v>
      </c>
      <c r="AK287" s="1" t="s">
        <v>182</v>
      </c>
      <c r="AL287" s="1" t="s">
        <v>3</v>
      </c>
      <c r="AM287" s="1" t="s">
        <v>182</v>
      </c>
      <c r="AN287" s="1" t="s">
        <v>3</v>
      </c>
      <c r="AO287" s="1" t="s">
        <v>182</v>
      </c>
      <c r="AP287" s="1" t="s">
        <v>3</v>
      </c>
      <c r="AQ287" s="1" t="s">
        <v>182</v>
      </c>
      <c r="AR287" s="1" t="s">
        <v>3</v>
      </c>
      <c r="AS287" s="1" t="s">
        <v>182</v>
      </c>
      <c r="AT287" s="1" t="s">
        <v>3</v>
      </c>
      <c r="AU287" s="1" t="s">
        <v>182</v>
      </c>
      <c r="AV287" s="1" t="s">
        <v>3</v>
      </c>
      <c r="AW287" s="1" t="s">
        <v>182</v>
      </c>
      <c r="AX287" s="82"/>
    </row>
    <row r="288" spans="1:50" x14ac:dyDescent="0.25">
      <c r="A288" s="1" t="s">
        <v>5</v>
      </c>
      <c r="B288" s="12">
        <v>1</v>
      </c>
      <c r="C288" s="12">
        <v>2.191743939638012E-2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12">
        <v>0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0.4943820224719096</v>
      </c>
      <c r="AQ288" s="12">
        <v>0.1480043461568856</v>
      </c>
      <c r="AR288" s="12">
        <v>0.3483146067415725</v>
      </c>
      <c r="AS288" s="12">
        <v>1.7227849955991834E-2</v>
      </c>
      <c r="AT288" s="12">
        <v>0.11235955056179765</v>
      </c>
      <c r="AU288" s="12">
        <v>1.9459116226112381E-2</v>
      </c>
      <c r="AV288" s="12">
        <v>4.4943820224719058E-2</v>
      </c>
      <c r="AW288" s="12">
        <v>8.7794962910525461E-3</v>
      </c>
      <c r="AX288" s="82"/>
    </row>
    <row r="289" spans="1:50" x14ac:dyDescent="0.25">
      <c r="A289" s="1" t="s">
        <v>321</v>
      </c>
      <c r="B289" s="12">
        <v>0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0.5</v>
      </c>
      <c r="K289" s="12">
        <v>1.2085694379241259E-2</v>
      </c>
      <c r="L289" s="12">
        <v>0.5</v>
      </c>
      <c r="M289" s="12">
        <v>4.0200781090460644E-2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1</v>
      </c>
      <c r="AC289" s="12">
        <v>1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0</v>
      </c>
      <c r="AP289" s="12">
        <v>0.10285714285714267</v>
      </c>
      <c r="AQ289" s="12">
        <v>5.380503550938822E-2</v>
      </c>
      <c r="AR289" s="12">
        <v>0.83428571428571385</v>
      </c>
      <c r="AS289" s="12">
        <v>7.2102590394493266E-2</v>
      </c>
      <c r="AT289" s="12">
        <v>5.7142857142857023E-2</v>
      </c>
      <c r="AU289" s="12">
        <v>1.7292259216033942E-2</v>
      </c>
      <c r="AV289" s="12">
        <v>5.7142857142857021E-3</v>
      </c>
      <c r="AW289" s="12">
        <v>1.9504653228722183E-3</v>
      </c>
      <c r="AX289" s="82"/>
    </row>
    <row r="290" spans="1:50" x14ac:dyDescent="0.25">
      <c r="A290" s="1" t="s">
        <v>7</v>
      </c>
      <c r="B290" s="12">
        <v>0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0.54545454545454486</v>
      </c>
      <c r="K290" s="12">
        <v>8.0028149889324177E-2</v>
      </c>
      <c r="L290" s="12">
        <v>0.31818181818181784</v>
      </c>
      <c r="M290" s="12">
        <v>0.15528247858413413</v>
      </c>
      <c r="N290" s="12">
        <v>0.13636363636363621</v>
      </c>
      <c r="O290" s="12">
        <v>0.3741442553816996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7.749077490774911E-2</v>
      </c>
      <c r="AQ290" s="12">
        <v>8.6596361309960207E-2</v>
      </c>
      <c r="AR290" s="12">
        <v>0.59040590405904003</v>
      </c>
      <c r="AS290" s="12">
        <v>0.10900537827761651</v>
      </c>
      <c r="AT290" s="12">
        <v>0.16605166051660544</v>
      </c>
      <c r="AU290" s="12">
        <v>0.10734805566199908</v>
      </c>
      <c r="AV290" s="12">
        <v>0.16605166051660544</v>
      </c>
      <c r="AW290" s="12">
        <v>0.12108230476463318</v>
      </c>
      <c r="AX290" s="82"/>
    </row>
    <row r="291" spans="1:50" x14ac:dyDescent="0.25">
      <c r="A291" s="1" t="s">
        <v>8</v>
      </c>
      <c r="B291" s="12">
        <v>1</v>
      </c>
      <c r="C291" s="12">
        <v>0.11763058362075612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0.86363636363636342</v>
      </c>
      <c r="K291" s="12">
        <v>0.21210526432202911</v>
      </c>
      <c r="L291" s="12">
        <v>9.0909090909090898E-2</v>
      </c>
      <c r="M291" s="12">
        <v>7.4266118459680827E-2</v>
      </c>
      <c r="N291" s="12">
        <v>4.5454545454545449E-2</v>
      </c>
      <c r="O291" s="12">
        <v>0.20876329481577657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0</v>
      </c>
      <c r="AK291" s="12">
        <v>0</v>
      </c>
      <c r="AL291" s="12">
        <v>0</v>
      </c>
      <c r="AM291" s="12">
        <v>0</v>
      </c>
      <c r="AN291" s="12">
        <v>0</v>
      </c>
      <c r="AO291" s="12">
        <v>0</v>
      </c>
      <c r="AP291" s="12">
        <v>0.13846153846153827</v>
      </c>
      <c r="AQ291" s="12">
        <v>0.24849586453780076</v>
      </c>
      <c r="AR291" s="12">
        <v>0.56153846153846143</v>
      </c>
      <c r="AS291" s="12">
        <v>0.16650110315760533</v>
      </c>
      <c r="AT291" s="12">
        <v>0.26153846153846133</v>
      </c>
      <c r="AU291" s="12">
        <v>0.2715356756902641</v>
      </c>
      <c r="AV291" s="12">
        <v>3.8461538461538415E-2</v>
      </c>
      <c r="AW291" s="12">
        <v>4.504063254205664E-2</v>
      </c>
      <c r="AX291" s="82"/>
    </row>
    <row r="292" spans="1:50" x14ac:dyDescent="0.25">
      <c r="A292" s="1" t="s">
        <v>9</v>
      </c>
      <c r="B292" s="12">
        <v>0.98245614035087714</v>
      </c>
      <c r="C292" s="12">
        <v>9.9470344689032403E-2</v>
      </c>
      <c r="D292" s="12">
        <v>0</v>
      </c>
      <c r="E292" s="12">
        <v>0</v>
      </c>
      <c r="F292" s="12">
        <v>1.7543859649122796E-2</v>
      </c>
      <c r="G292" s="12">
        <v>7.00887501768062E-2</v>
      </c>
      <c r="H292" s="12">
        <v>0</v>
      </c>
      <c r="I292" s="12">
        <v>0</v>
      </c>
      <c r="J292" s="12">
        <v>0.96875</v>
      </c>
      <c r="K292" s="12">
        <v>0.17767396801474022</v>
      </c>
      <c r="L292" s="12">
        <v>0</v>
      </c>
      <c r="M292" s="12">
        <v>0</v>
      </c>
      <c r="N292" s="12">
        <v>3.1249999999999972E-2</v>
      </c>
      <c r="O292" s="12">
        <v>0.10718114781993365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1</v>
      </c>
      <c r="AI292" s="12">
        <v>1</v>
      </c>
      <c r="AJ292" s="12">
        <v>0</v>
      </c>
      <c r="AK292" s="12">
        <v>0</v>
      </c>
      <c r="AL292" s="12">
        <v>0</v>
      </c>
      <c r="AM292" s="12">
        <v>0</v>
      </c>
      <c r="AN292" s="12">
        <v>0</v>
      </c>
      <c r="AO292" s="12">
        <v>0</v>
      </c>
      <c r="AP292" s="12">
        <v>7.8431372549019662E-2</v>
      </c>
      <c r="AQ292" s="12">
        <v>4.2526747838457453E-2</v>
      </c>
      <c r="AR292" s="12">
        <v>0.63398692810457635</v>
      </c>
      <c r="AS292" s="12">
        <v>5.6793712013110079E-2</v>
      </c>
      <c r="AT292" s="12">
        <v>0.22222222222222224</v>
      </c>
      <c r="AU292" s="12">
        <v>6.9704555631357912E-2</v>
      </c>
      <c r="AV292" s="12">
        <v>6.5359477124183052E-2</v>
      </c>
      <c r="AW292" s="12">
        <v>2.3124307837033939E-2</v>
      </c>
      <c r="AX292" s="82"/>
    </row>
    <row r="293" spans="1:50" x14ac:dyDescent="0.25">
      <c r="A293" s="1" t="s">
        <v>10</v>
      </c>
      <c r="B293" s="12">
        <v>1</v>
      </c>
      <c r="C293" s="12">
        <v>5.6495946888718722E-2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0.66666666666666752</v>
      </c>
      <c r="K293" s="12">
        <v>0.41430590892936264</v>
      </c>
      <c r="L293" s="12">
        <v>0.30666666666666714</v>
      </c>
      <c r="M293" s="12">
        <v>0.63393078529788705</v>
      </c>
      <c r="N293" s="12">
        <v>2.6666666666666707E-2</v>
      </c>
      <c r="O293" s="12">
        <v>0.30991130198259026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1</v>
      </c>
      <c r="AK293" s="12">
        <v>1</v>
      </c>
      <c r="AL293" s="12">
        <v>0</v>
      </c>
      <c r="AM293" s="12">
        <v>0</v>
      </c>
      <c r="AN293" s="12">
        <v>0</v>
      </c>
      <c r="AO293" s="12">
        <v>0</v>
      </c>
      <c r="AP293" s="12">
        <v>0.19718309859154953</v>
      </c>
      <c r="AQ293" s="12">
        <v>0.14345905727268449</v>
      </c>
      <c r="AR293" s="12">
        <v>0.69014084507042339</v>
      </c>
      <c r="AS293" s="12">
        <v>8.2955199402075283E-2</v>
      </c>
      <c r="AT293" s="12">
        <v>0.11267605633802828</v>
      </c>
      <c r="AU293" s="12">
        <v>4.7423242369899248E-2</v>
      </c>
      <c r="AV293" s="12">
        <v>0</v>
      </c>
      <c r="AW293" s="12">
        <v>0</v>
      </c>
      <c r="AX293" s="82"/>
    </row>
    <row r="294" spans="1:50" x14ac:dyDescent="0.25">
      <c r="A294" s="1" t="s">
        <v>11</v>
      </c>
      <c r="B294" s="12">
        <v>0.14285714285714288</v>
      </c>
      <c r="C294" s="12">
        <v>4.0793332628794102E-3</v>
      </c>
      <c r="D294" s="12">
        <v>0</v>
      </c>
      <c r="E294" s="12">
        <v>0</v>
      </c>
      <c r="F294" s="12">
        <v>0.42857142857142855</v>
      </c>
      <c r="G294" s="12">
        <v>0.48289550319491203</v>
      </c>
      <c r="H294" s="12">
        <v>0.42857142857142855</v>
      </c>
      <c r="I294" s="12">
        <v>0.71595900223246844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0.8</v>
      </c>
      <c r="W294" s="12">
        <v>1</v>
      </c>
      <c r="X294" s="12">
        <v>0.2</v>
      </c>
      <c r="Y294" s="12">
        <v>1</v>
      </c>
      <c r="Z294" s="12">
        <v>0</v>
      </c>
      <c r="AA294" s="12">
        <v>0</v>
      </c>
      <c r="AB294" s="12">
        <v>0</v>
      </c>
      <c r="AC294" s="12">
        <v>0</v>
      </c>
      <c r="AD294" s="12">
        <v>0.57142857142857151</v>
      </c>
      <c r="AE294" s="12">
        <v>1</v>
      </c>
      <c r="AF294" s="12">
        <v>0.42857142857142855</v>
      </c>
      <c r="AG294" s="12">
        <v>1</v>
      </c>
      <c r="AH294" s="12">
        <v>0</v>
      </c>
      <c r="AI294" s="12">
        <v>0</v>
      </c>
      <c r="AJ294" s="12">
        <v>0</v>
      </c>
      <c r="AK294" s="12">
        <v>0</v>
      </c>
      <c r="AL294" s="12">
        <v>0</v>
      </c>
      <c r="AM294" s="12">
        <v>0</v>
      </c>
      <c r="AN294" s="12">
        <v>0</v>
      </c>
      <c r="AO294" s="12">
        <v>0</v>
      </c>
      <c r="AP294" s="12">
        <v>0</v>
      </c>
      <c r="AQ294" s="12">
        <v>0</v>
      </c>
      <c r="AR294" s="12">
        <v>0.15789473684210525</v>
      </c>
      <c r="AS294" s="12">
        <v>3.2271812166504425E-2</v>
      </c>
      <c r="AT294" s="12">
        <v>0.31578947368421068</v>
      </c>
      <c r="AU294" s="12">
        <v>0.22599928960099677</v>
      </c>
      <c r="AV294" s="12">
        <v>0.52631578947368363</v>
      </c>
      <c r="AW294" s="12">
        <v>0.42485655176062032</v>
      </c>
      <c r="AX294" s="82"/>
    </row>
    <row r="295" spans="1:50" x14ac:dyDescent="0.25">
      <c r="A295" s="1" t="s">
        <v>20</v>
      </c>
      <c r="B295" s="12">
        <v>0.94871794871794879</v>
      </c>
      <c r="C295" s="12">
        <v>7.2938067701652204E-2</v>
      </c>
      <c r="D295" s="12">
        <v>5.128205128205128E-2</v>
      </c>
      <c r="E295" s="12">
        <v>7.0306992244190999E-2</v>
      </c>
      <c r="F295" s="12">
        <v>0</v>
      </c>
      <c r="G295" s="12">
        <v>0</v>
      </c>
      <c r="H295" s="12">
        <v>0</v>
      </c>
      <c r="I295" s="12">
        <v>0</v>
      </c>
      <c r="J295" s="12">
        <v>0.83333333333333326</v>
      </c>
      <c r="K295" s="12">
        <v>7.9509505880482487E-2</v>
      </c>
      <c r="L295" s="12">
        <v>0.16666666666666657</v>
      </c>
      <c r="M295" s="12">
        <v>5.2894672663609657E-2</v>
      </c>
      <c r="N295" s="12">
        <v>0</v>
      </c>
      <c r="O295" s="12">
        <v>0</v>
      </c>
      <c r="P295" s="12">
        <v>0</v>
      </c>
      <c r="Q295" s="12">
        <v>0</v>
      </c>
      <c r="R295" s="12">
        <v>0.75</v>
      </c>
      <c r="S295" s="12">
        <v>1</v>
      </c>
      <c r="T295" s="12">
        <v>0.25</v>
      </c>
      <c r="U295" s="12">
        <v>1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0</v>
      </c>
      <c r="AK295" s="12">
        <v>0</v>
      </c>
      <c r="AL295" s="12">
        <v>0</v>
      </c>
      <c r="AM295" s="12">
        <v>0</v>
      </c>
      <c r="AN295" s="12">
        <v>0</v>
      </c>
      <c r="AO295" s="12">
        <v>0</v>
      </c>
      <c r="AP295" s="12">
        <v>4.0322580645161296E-2</v>
      </c>
      <c r="AQ295" s="12">
        <v>1.966517719670155E-2</v>
      </c>
      <c r="AR295" s="12">
        <v>0.79838709677419306</v>
      </c>
      <c r="AS295" s="12">
        <v>6.4329570077900564E-2</v>
      </c>
      <c r="AT295" s="12">
        <v>0.12903225806451618</v>
      </c>
      <c r="AU295" s="12">
        <v>3.6404004739637147E-2</v>
      </c>
      <c r="AV295" s="12">
        <v>3.2258064516129045E-2</v>
      </c>
      <c r="AW295" s="12">
        <v>1.0265395049205055E-2</v>
      </c>
      <c r="AX295" s="82"/>
    </row>
    <row r="296" spans="1:50" x14ac:dyDescent="0.25">
      <c r="A296" s="1" t="s">
        <v>13</v>
      </c>
      <c r="B296" s="12">
        <v>1</v>
      </c>
      <c r="C296" s="12">
        <v>0.1221625778715511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  <c r="AN296" s="12">
        <v>0</v>
      </c>
      <c r="AO296" s="12">
        <v>0</v>
      </c>
      <c r="AP296" s="12">
        <v>7.8947368421052627E-2</v>
      </c>
      <c r="AQ296" s="12">
        <v>7.564113385739106E-2</v>
      </c>
      <c r="AR296" s="12">
        <v>0.82456140350877194</v>
      </c>
      <c r="AS296" s="12">
        <v>0.13052417867607155</v>
      </c>
      <c r="AT296" s="12">
        <v>0</v>
      </c>
      <c r="AU296" s="12">
        <v>0</v>
      </c>
      <c r="AV296" s="12">
        <v>9.6491228070175447E-2</v>
      </c>
      <c r="AW296" s="12">
        <v>6.0324818259962873E-2</v>
      </c>
      <c r="AX296" s="82"/>
    </row>
    <row r="297" spans="1:50" x14ac:dyDescent="0.25">
      <c r="A297" s="1" t="s">
        <v>14</v>
      </c>
      <c r="B297" s="12">
        <v>0.76296296296296373</v>
      </c>
      <c r="C297" s="12">
        <v>0.16669373849614261</v>
      </c>
      <c r="D297" s="12">
        <v>0.16296296296296331</v>
      </c>
      <c r="E297" s="12">
        <v>0.63492252789938375</v>
      </c>
      <c r="F297" s="12">
        <v>5.1851851851851975E-2</v>
      </c>
      <c r="G297" s="12">
        <v>0.4470157466282817</v>
      </c>
      <c r="H297" s="12">
        <v>2.2222222222222272E-2</v>
      </c>
      <c r="I297" s="12">
        <v>0.28404099776753156</v>
      </c>
      <c r="J297" s="12">
        <v>0</v>
      </c>
      <c r="K297" s="12">
        <v>0</v>
      </c>
      <c r="L297" s="12">
        <v>1</v>
      </c>
      <c r="M297" s="12">
        <v>4.3425163904227224E-2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12">
        <v>0</v>
      </c>
      <c r="AK297" s="12">
        <v>0</v>
      </c>
      <c r="AL297" s="12">
        <v>0</v>
      </c>
      <c r="AM297" s="12">
        <v>0</v>
      </c>
      <c r="AN297" s="12">
        <v>0</v>
      </c>
      <c r="AO297" s="12">
        <v>0</v>
      </c>
      <c r="AP297" s="12">
        <v>5.6497175141243102E-3</v>
      </c>
      <c r="AQ297" s="12">
        <v>3.2289207966304102E-3</v>
      </c>
      <c r="AR297" s="12">
        <v>0.31638418079096148</v>
      </c>
      <c r="AS297" s="12">
        <v>2.9873975042660192E-2</v>
      </c>
      <c r="AT297" s="12">
        <v>0.25988700564971823</v>
      </c>
      <c r="AU297" s="12">
        <v>8.5924407030506397E-2</v>
      </c>
      <c r="AV297" s="12">
        <v>0.41807909604519922</v>
      </c>
      <c r="AW297" s="12">
        <v>0.1559110613971347</v>
      </c>
      <c r="AX297" s="82"/>
    </row>
    <row r="298" spans="1:50" x14ac:dyDescent="0.25">
      <c r="A298" s="1" t="s">
        <v>15</v>
      </c>
      <c r="B298" s="12">
        <v>0.88571428571428568</v>
      </c>
      <c r="C298" s="12">
        <v>0.12810606671870511</v>
      </c>
      <c r="D298" s="12">
        <v>0.11428571428571428</v>
      </c>
      <c r="E298" s="12">
        <v>0.2947704798564254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0</v>
      </c>
      <c r="AK298" s="12">
        <v>0</v>
      </c>
      <c r="AL298" s="12">
        <v>0</v>
      </c>
      <c r="AM298" s="12">
        <v>0</v>
      </c>
      <c r="AN298" s="12">
        <v>0</v>
      </c>
      <c r="AO298" s="12">
        <v>0</v>
      </c>
      <c r="AP298" s="12">
        <v>0.10101010101010101</v>
      </c>
      <c r="AQ298" s="12">
        <v>8.2448609074331353E-2</v>
      </c>
      <c r="AR298" s="12">
        <v>0.67676767676767668</v>
      </c>
      <c r="AS298" s="12">
        <v>9.1265309465036693E-2</v>
      </c>
      <c r="AT298" s="12">
        <v>0.14141414141414141</v>
      </c>
      <c r="AU298" s="12">
        <v>6.6774814302694149E-2</v>
      </c>
      <c r="AV298" s="12">
        <v>8.0808080808080801E-2</v>
      </c>
      <c r="AW298" s="12">
        <v>4.3038897383922158E-2</v>
      </c>
      <c r="AX298" s="82"/>
    </row>
    <row r="299" spans="1:50" x14ac:dyDescent="0.25">
      <c r="A299" s="1" t="s">
        <v>16</v>
      </c>
      <c r="B299" s="12">
        <v>1</v>
      </c>
      <c r="C299" s="12">
        <v>9.0339820009371297E-2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1</v>
      </c>
      <c r="K299" s="12">
        <v>2.4291508584821177E-2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0</v>
      </c>
      <c r="AK299" s="12">
        <v>0</v>
      </c>
      <c r="AL299" s="12">
        <v>0</v>
      </c>
      <c r="AM299" s="12">
        <v>0</v>
      </c>
      <c r="AN299" s="12">
        <v>0</v>
      </c>
      <c r="AO299" s="12">
        <v>0</v>
      </c>
      <c r="AP299" s="12">
        <v>0.10596026490066182</v>
      </c>
      <c r="AQ299" s="12">
        <v>9.6128746449768612E-2</v>
      </c>
      <c r="AR299" s="12">
        <v>0.65562913907284626</v>
      </c>
      <c r="AS299" s="12">
        <v>9.8268897944992425E-2</v>
      </c>
      <c r="AT299" s="12">
        <v>9.9337748344370452E-2</v>
      </c>
      <c r="AU299" s="12">
        <v>5.2134579530499339E-2</v>
      </c>
      <c r="AV299" s="12">
        <v>0.13907284768211864</v>
      </c>
      <c r="AW299" s="12">
        <v>8.2326643104832564E-2</v>
      </c>
      <c r="AX299" s="82"/>
    </row>
    <row r="300" spans="1:50" x14ac:dyDescent="0.25">
      <c r="A300" s="1" t="s">
        <v>17</v>
      </c>
      <c r="B300" s="12">
        <v>1</v>
      </c>
      <c r="C300" s="12">
        <v>0.12016608134481269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1</v>
      </c>
      <c r="AA300" s="12">
        <v>1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12">
        <v>0</v>
      </c>
      <c r="AK300" s="12">
        <v>0</v>
      </c>
      <c r="AL300" s="12">
        <v>0</v>
      </c>
      <c r="AM300" s="12">
        <v>0</v>
      </c>
      <c r="AN300" s="12">
        <v>0</v>
      </c>
      <c r="AO300" s="12">
        <v>0</v>
      </c>
      <c r="AP300" s="12">
        <v>0</v>
      </c>
      <c r="AQ300" s="12">
        <v>0</v>
      </c>
      <c r="AR300" s="12">
        <v>0.89230769230769225</v>
      </c>
      <c r="AS300" s="12">
        <v>4.8880423425947866E-2</v>
      </c>
      <c r="AT300" s="12">
        <v>0</v>
      </c>
      <c r="AU300" s="12">
        <v>0</v>
      </c>
      <c r="AV300" s="12">
        <v>0.10769230769230759</v>
      </c>
      <c r="AW300" s="12">
        <v>2.3299426286673697E-2</v>
      </c>
      <c r="AX300" s="82"/>
    </row>
    <row r="303" spans="1:50" x14ac:dyDescent="0.25">
      <c r="T303" s="65"/>
    </row>
    <row r="304" spans="1:50" ht="15.75" customHeight="1" x14ac:dyDescent="0.25">
      <c r="A304" s="111" t="s">
        <v>4</v>
      </c>
      <c r="B304" s="111" t="s">
        <v>19</v>
      </c>
      <c r="C304" s="114" t="s">
        <v>185</v>
      </c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6"/>
    </row>
    <row r="305" spans="1:20" ht="15" customHeight="1" x14ac:dyDescent="0.25">
      <c r="A305" s="112"/>
      <c r="B305" s="112"/>
      <c r="C305" s="117" t="s">
        <v>186</v>
      </c>
      <c r="D305" s="118"/>
      <c r="E305" s="119"/>
      <c r="F305" s="117" t="s">
        <v>187</v>
      </c>
      <c r="G305" s="118"/>
      <c r="H305" s="119"/>
      <c r="I305" s="117" t="s">
        <v>188</v>
      </c>
      <c r="J305" s="118"/>
      <c r="K305" s="119"/>
      <c r="L305" s="117" t="s">
        <v>189</v>
      </c>
      <c r="M305" s="118"/>
      <c r="N305" s="119"/>
      <c r="O305" s="117" t="s">
        <v>190</v>
      </c>
      <c r="P305" s="118"/>
      <c r="Q305" s="119"/>
      <c r="R305" s="117" t="s">
        <v>27</v>
      </c>
      <c r="S305" s="118"/>
      <c r="T305" s="119"/>
    </row>
    <row r="306" spans="1:20" ht="25.5" x14ac:dyDescent="0.25">
      <c r="A306" s="113"/>
      <c r="B306" s="113"/>
      <c r="C306" s="1" t="s">
        <v>3</v>
      </c>
      <c r="D306" s="1" t="s">
        <v>182</v>
      </c>
      <c r="E306" s="1" t="s">
        <v>45</v>
      </c>
      <c r="F306" s="1" t="s">
        <v>3</v>
      </c>
      <c r="G306" s="1" t="s">
        <v>182</v>
      </c>
      <c r="H306" s="1" t="s">
        <v>45</v>
      </c>
      <c r="I306" s="1" t="s">
        <v>3</v>
      </c>
      <c r="J306" s="1" t="s">
        <v>182</v>
      </c>
      <c r="K306" s="1" t="s">
        <v>45</v>
      </c>
      <c r="L306" s="1" t="s">
        <v>3</v>
      </c>
      <c r="M306" s="1" t="s">
        <v>182</v>
      </c>
      <c r="N306" s="1" t="s">
        <v>45</v>
      </c>
      <c r="O306" s="1" t="s">
        <v>3</v>
      </c>
      <c r="P306" s="1" t="s">
        <v>182</v>
      </c>
      <c r="Q306" s="1" t="s">
        <v>45</v>
      </c>
      <c r="R306" s="1" t="s">
        <v>3</v>
      </c>
      <c r="S306" s="1" t="s">
        <v>182</v>
      </c>
      <c r="T306" s="1" t="s">
        <v>45</v>
      </c>
    </row>
    <row r="307" spans="1:20" x14ac:dyDescent="0.25">
      <c r="A307" s="1" t="s">
        <v>5</v>
      </c>
      <c r="B307" s="2">
        <v>6111</v>
      </c>
      <c r="C307" s="12">
        <v>0.75490196078431349</v>
      </c>
      <c r="D307" s="12">
        <v>5.100000017908729E-2</v>
      </c>
      <c r="E307" s="2">
        <f>C307*B307</f>
        <v>4613.2058823529396</v>
      </c>
      <c r="F307" s="12">
        <v>4.9019607843137206E-2</v>
      </c>
      <c r="G307" s="12">
        <v>1.804356505462644E-2</v>
      </c>
      <c r="H307" s="2">
        <f>F307*B307</f>
        <v>299.55882352941148</v>
      </c>
      <c r="I307" s="12">
        <v>7.8431372549019537E-2</v>
      </c>
      <c r="J307" s="12">
        <v>7.1389365294319048E-3</v>
      </c>
      <c r="K307" s="2">
        <f>I307*B307</f>
        <v>479.29411764705839</v>
      </c>
      <c r="L307" s="12">
        <v>0.1176470588235293</v>
      </c>
      <c r="M307" s="12">
        <v>1.2460024233142519E-2</v>
      </c>
      <c r="N307" s="2">
        <f>L307*B307</f>
        <v>718.94117647058749</v>
      </c>
      <c r="O307" s="12">
        <v>0</v>
      </c>
      <c r="P307" s="12">
        <v>0</v>
      </c>
      <c r="Q307" s="2">
        <f>O307*B307</f>
        <v>0</v>
      </c>
      <c r="R307" s="12">
        <v>0</v>
      </c>
      <c r="S307" s="12">
        <v>0</v>
      </c>
      <c r="T307" s="2">
        <f>R307*B307</f>
        <v>0</v>
      </c>
    </row>
    <row r="308" spans="1:20" x14ac:dyDescent="0.25">
      <c r="A308" s="1" t="s">
        <v>321</v>
      </c>
      <c r="B308" s="2">
        <v>9955</v>
      </c>
      <c r="C308" s="12">
        <v>3.7499999999999922E-2</v>
      </c>
      <c r="D308" s="12">
        <v>3.531500953943834E-3</v>
      </c>
      <c r="E308" s="2">
        <f t="shared" ref="E308:E319" si="39">C308*B308</f>
        <v>373.3124999999992</v>
      </c>
      <c r="F308" s="12">
        <v>4.3749999999999914E-2</v>
      </c>
      <c r="G308" s="12">
        <v>2.2448070131889559E-2</v>
      </c>
      <c r="H308" s="2">
        <f t="shared" ref="H308:H319" si="40">F308*B308</f>
        <v>435.53124999999915</v>
      </c>
      <c r="I308" s="12">
        <v>0.5874999999999988</v>
      </c>
      <c r="J308" s="12">
        <v>7.4541823473467952E-2</v>
      </c>
      <c r="K308" s="2">
        <f t="shared" ref="K308:K319" si="41">I308*B308</f>
        <v>5848.5624999999882</v>
      </c>
      <c r="L308" s="12">
        <v>0.28124999999999944</v>
      </c>
      <c r="M308" s="12">
        <v>4.1522049300811978E-2</v>
      </c>
      <c r="N308" s="2">
        <f t="shared" ref="N308:N319" si="42">L308*B308</f>
        <v>2799.8437499999945</v>
      </c>
      <c r="O308" s="12">
        <v>0</v>
      </c>
      <c r="P308" s="12">
        <v>0</v>
      </c>
      <c r="Q308" s="2">
        <f t="shared" ref="Q308:Q319" si="43">O308*B308</f>
        <v>0</v>
      </c>
      <c r="R308" s="12">
        <v>4.9999999999999906E-2</v>
      </c>
      <c r="S308" s="12">
        <v>4.4141545851029182E-2</v>
      </c>
      <c r="T308" s="2">
        <f t="shared" ref="T308:T319" si="44">R308*B308</f>
        <v>497.74999999999903</v>
      </c>
    </row>
    <row r="309" spans="1:20" x14ac:dyDescent="0.25">
      <c r="A309" s="1" t="s">
        <v>7</v>
      </c>
      <c r="B309" s="2">
        <v>23281.428571428569</v>
      </c>
      <c r="C309" s="12">
        <v>0.37248322147651053</v>
      </c>
      <c r="D309" s="12">
        <v>9.0128260286323425E-2</v>
      </c>
      <c r="E309" s="2">
        <f t="shared" si="39"/>
        <v>8671.9415148609878</v>
      </c>
      <c r="F309" s="12">
        <v>7.0469798657718047E-2</v>
      </c>
      <c r="G309" s="12">
        <v>9.2903098121041833E-2</v>
      </c>
      <c r="H309" s="2">
        <f t="shared" si="40"/>
        <v>1640.6375838926156</v>
      </c>
      <c r="I309" s="12">
        <v>0.22818791946308739</v>
      </c>
      <c r="J309" s="12">
        <v>7.4389391009498151E-2</v>
      </c>
      <c r="K309" s="2">
        <f t="shared" si="41"/>
        <v>5312.5407478427642</v>
      </c>
      <c r="L309" s="12">
        <v>0.21812080536912762</v>
      </c>
      <c r="M309" s="12">
        <v>8.2738864130192588E-2</v>
      </c>
      <c r="N309" s="2">
        <f t="shared" si="42"/>
        <v>5078.1639501438176</v>
      </c>
      <c r="O309" s="12">
        <v>9.7315436241610667E-2</v>
      </c>
      <c r="P309" s="12">
        <v>0.22726519966537084</v>
      </c>
      <c r="Q309" s="2">
        <f t="shared" si="43"/>
        <v>2265.6423777564696</v>
      </c>
      <c r="R309" s="12">
        <v>1.3422818791946298E-2</v>
      </c>
      <c r="S309" s="12">
        <v>3.0447208017724301E-2</v>
      </c>
      <c r="T309" s="2">
        <f t="shared" si="44"/>
        <v>312.50239693192685</v>
      </c>
    </row>
    <row r="310" spans="1:20" x14ac:dyDescent="0.25">
      <c r="A310" s="1" t="s">
        <v>8</v>
      </c>
      <c r="B310" s="2">
        <v>41553</v>
      </c>
      <c r="C310" s="12">
        <v>0.31736526946107868</v>
      </c>
      <c r="D310" s="12">
        <v>0.14407220080482575</v>
      </c>
      <c r="E310" s="2">
        <f t="shared" si="39"/>
        <v>13187.479041916202</v>
      </c>
      <c r="F310" s="12">
        <v>2.9940119760479091E-2</v>
      </c>
      <c r="G310" s="12">
        <v>7.4053777704979687E-2</v>
      </c>
      <c r="H310" s="2">
        <f t="shared" si="40"/>
        <v>1244.1017964071877</v>
      </c>
      <c r="I310" s="12">
        <v>0.40119760479042021</v>
      </c>
      <c r="J310" s="12">
        <v>0.24538228415780977</v>
      </c>
      <c r="K310" s="2">
        <f t="shared" si="41"/>
        <v>16670.964071856331</v>
      </c>
      <c r="L310" s="12">
        <v>0.20958083832335375</v>
      </c>
      <c r="M310" s="12">
        <v>0.1491525056570068</v>
      </c>
      <c r="N310" s="2">
        <f t="shared" si="42"/>
        <v>8708.7125748503186</v>
      </c>
      <c r="O310" s="12">
        <v>1.1976047904191638E-2</v>
      </c>
      <c r="P310" s="12">
        <v>5.2472438597750089E-2</v>
      </c>
      <c r="Q310" s="2">
        <f t="shared" si="43"/>
        <v>497.64071856287512</v>
      </c>
      <c r="R310" s="12">
        <v>2.9940119760479091E-2</v>
      </c>
      <c r="S310" s="12">
        <v>0.12741595064522981</v>
      </c>
      <c r="T310" s="2">
        <f t="shared" si="44"/>
        <v>1244.1017964071877</v>
      </c>
    </row>
    <row r="311" spans="1:20" x14ac:dyDescent="0.25">
      <c r="A311" s="1" t="s">
        <v>9</v>
      </c>
      <c r="B311" s="2">
        <v>17420</v>
      </c>
      <c r="C311" s="12">
        <v>0.51086956521739446</v>
      </c>
      <c r="D311" s="12">
        <v>9.8391526594265352E-2</v>
      </c>
      <c r="E311" s="2">
        <f t="shared" si="39"/>
        <v>8899.3478260870106</v>
      </c>
      <c r="F311" s="12">
        <v>3.6231884057971231E-2</v>
      </c>
      <c r="G311" s="12">
        <v>3.8019944558865593E-2</v>
      </c>
      <c r="H311" s="2">
        <f t="shared" si="40"/>
        <v>631.15942028985887</v>
      </c>
      <c r="I311" s="12">
        <v>0.17028985507246483</v>
      </c>
      <c r="J311" s="12">
        <v>4.4187611348967405E-2</v>
      </c>
      <c r="K311" s="2">
        <f t="shared" si="41"/>
        <v>2966.4492753623372</v>
      </c>
      <c r="L311" s="12">
        <v>0.27173913043478448</v>
      </c>
      <c r="M311" s="12">
        <v>8.2046118157636252E-2</v>
      </c>
      <c r="N311" s="2">
        <f t="shared" si="42"/>
        <v>4733.6956521739457</v>
      </c>
      <c r="O311" s="12">
        <v>7.2463768115942455E-3</v>
      </c>
      <c r="P311" s="12">
        <v>1.3469935418438378E-2</v>
      </c>
      <c r="Q311" s="2">
        <f t="shared" si="43"/>
        <v>126.23188405797175</v>
      </c>
      <c r="R311" s="12">
        <v>3.6231884057971227E-3</v>
      </c>
      <c r="S311" s="12">
        <v>6.5416613839013342E-3</v>
      </c>
      <c r="T311" s="2">
        <f t="shared" si="44"/>
        <v>63.115942028985877</v>
      </c>
    </row>
    <row r="312" spans="1:20" x14ac:dyDescent="0.25">
      <c r="A312" s="1" t="s">
        <v>10</v>
      </c>
      <c r="B312" s="2">
        <v>29200</v>
      </c>
      <c r="C312" s="12">
        <v>0.63694267515923408</v>
      </c>
      <c r="D312" s="12">
        <v>0.20177046607015961</v>
      </c>
      <c r="E312" s="2">
        <f t="shared" si="39"/>
        <v>18598.726114649635</v>
      </c>
      <c r="F312" s="12">
        <v>5.7324840764331114E-2</v>
      </c>
      <c r="G312" s="12">
        <v>9.8940249132294655E-2</v>
      </c>
      <c r="H312" s="2">
        <f t="shared" si="40"/>
        <v>1673.8853503184685</v>
      </c>
      <c r="I312" s="12">
        <v>0.26114649681528634</v>
      </c>
      <c r="J312" s="12">
        <v>0.11145653443313176</v>
      </c>
      <c r="K312" s="2">
        <f t="shared" si="41"/>
        <v>7625.477707006361</v>
      </c>
      <c r="L312" s="12">
        <v>4.4585987261146424E-2</v>
      </c>
      <c r="M312" s="12">
        <v>2.214184599017709E-2</v>
      </c>
      <c r="N312" s="2">
        <f t="shared" si="42"/>
        <v>1301.9108280254757</v>
      </c>
      <c r="O312" s="12">
        <v>0</v>
      </c>
      <c r="P312" s="12">
        <v>0</v>
      </c>
      <c r="Q312" s="2">
        <f t="shared" si="43"/>
        <v>0</v>
      </c>
      <c r="R312" s="12">
        <v>0</v>
      </c>
      <c r="S312" s="12">
        <v>0</v>
      </c>
      <c r="T312" s="2">
        <f t="shared" si="44"/>
        <v>0</v>
      </c>
    </row>
    <row r="313" spans="1:20" x14ac:dyDescent="0.25">
      <c r="A313" s="1" t="s">
        <v>11</v>
      </c>
      <c r="B313" s="2">
        <v>24787.38095238095</v>
      </c>
      <c r="C313" s="12">
        <v>5.8479532163742609E-3</v>
      </c>
      <c r="D313" s="12">
        <v>1.6025890722050099E-3</v>
      </c>
      <c r="E313" s="2">
        <f t="shared" si="39"/>
        <v>144.95544416597028</v>
      </c>
      <c r="F313" s="12">
        <v>0.15789473684210514</v>
      </c>
      <c r="G313" s="12">
        <v>0.23575387193513536</v>
      </c>
      <c r="H313" s="2">
        <f t="shared" si="40"/>
        <v>3913.7969924811996</v>
      </c>
      <c r="I313" s="12">
        <v>9.3567251461988174E-2</v>
      </c>
      <c r="J313" s="12">
        <v>3.4546673938724924E-2</v>
      </c>
      <c r="K313" s="2">
        <f t="shared" si="41"/>
        <v>2319.2871066555244</v>
      </c>
      <c r="L313" s="12">
        <v>0.51461988304093442</v>
      </c>
      <c r="M313" s="12">
        <v>0.22108691397006683</v>
      </c>
      <c r="N313" s="2">
        <f t="shared" si="42"/>
        <v>12756.07908660537</v>
      </c>
      <c r="O313" s="12">
        <v>0.2280701754385964</v>
      </c>
      <c r="P313" s="12">
        <v>0.60323108866442254</v>
      </c>
      <c r="Q313" s="2">
        <f t="shared" si="43"/>
        <v>5653.2623224728459</v>
      </c>
      <c r="R313" s="12">
        <v>0</v>
      </c>
      <c r="S313" s="12">
        <v>0</v>
      </c>
      <c r="T313" s="2">
        <f t="shared" si="44"/>
        <v>0</v>
      </c>
    </row>
    <row r="314" spans="1:20" x14ac:dyDescent="0.25">
      <c r="A314" s="1" t="s">
        <v>20</v>
      </c>
      <c r="B314" s="2">
        <v>13800</v>
      </c>
      <c r="C314" s="12">
        <v>0.36734693877550856</v>
      </c>
      <c r="D314" s="12">
        <v>5.5759390311272333E-2</v>
      </c>
      <c r="E314" s="2">
        <f t="shared" si="39"/>
        <v>5069.3877551020178</v>
      </c>
      <c r="F314" s="12">
        <v>0.12755102040816285</v>
      </c>
      <c r="G314" s="12">
        <v>0.10548687375751811</v>
      </c>
      <c r="H314" s="2">
        <f t="shared" si="40"/>
        <v>1760.2040816326473</v>
      </c>
      <c r="I314" s="12">
        <v>0.26530612244897844</v>
      </c>
      <c r="J314" s="12">
        <v>5.4256646201136238E-2</v>
      </c>
      <c r="K314" s="2">
        <f t="shared" si="41"/>
        <v>3661.2244897959026</v>
      </c>
      <c r="L314" s="12">
        <v>0.21938775510203992</v>
      </c>
      <c r="M314" s="12">
        <v>5.22050076861841E-2</v>
      </c>
      <c r="N314" s="2">
        <f t="shared" si="42"/>
        <v>3027.5510204081511</v>
      </c>
      <c r="O314" s="12">
        <v>1.0204081632653022E-2</v>
      </c>
      <c r="P314" s="12">
        <v>1.4949010510068205E-2</v>
      </c>
      <c r="Q314" s="2">
        <f t="shared" si="43"/>
        <v>140.81632653061172</v>
      </c>
      <c r="R314" s="12">
        <v>1.0204081632653022E-2</v>
      </c>
      <c r="S314" s="12">
        <v>1.451994560380538E-2</v>
      </c>
      <c r="T314" s="2">
        <f t="shared" si="44"/>
        <v>140.81632653061172</v>
      </c>
    </row>
    <row r="315" spans="1:20" x14ac:dyDescent="0.25">
      <c r="A315" s="1" t="s">
        <v>13</v>
      </c>
      <c r="B315" s="2">
        <v>21555</v>
      </c>
      <c r="C315" s="12">
        <v>0.32624113475177302</v>
      </c>
      <c r="D315" s="12">
        <v>7.6125649807723308E-2</v>
      </c>
      <c r="E315" s="2">
        <f t="shared" si="39"/>
        <v>7032.1276595744675</v>
      </c>
      <c r="F315" s="12">
        <v>9.2198581560283696E-2</v>
      </c>
      <c r="G315" s="12">
        <v>0.11721668268694239</v>
      </c>
      <c r="H315" s="2">
        <f t="shared" si="40"/>
        <v>1987.3404255319151</v>
      </c>
      <c r="I315" s="12">
        <v>0.4042553191489362</v>
      </c>
      <c r="J315" s="12">
        <v>0.12709021608437918</v>
      </c>
      <c r="K315" s="2">
        <f t="shared" si="41"/>
        <v>8713.7234042553191</v>
      </c>
      <c r="L315" s="12">
        <v>0.14184397163120566</v>
      </c>
      <c r="M315" s="12">
        <v>5.1887334987825565E-2</v>
      </c>
      <c r="N315" s="2">
        <f t="shared" si="42"/>
        <v>3057.4468085106378</v>
      </c>
      <c r="O315" s="12">
        <v>0</v>
      </c>
      <c r="P315" s="12">
        <v>0</v>
      </c>
      <c r="Q315" s="2">
        <f t="shared" si="43"/>
        <v>0</v>
      </c>
      <c r="R315" s="12">
        <v>3.5460992907801414E-2</v>
      </c>
      <c r="S315" s="12">
        <v>7.7569797761012318E-2</v>
      </c>
      <c r="T315" s="2">
        <f t="shared" si="44"/>
        <v>764.36170212765944</v>
      </c>
    </row>
    <row r="316" spans="1:20" x14ac:dyDescent="0.25">
      <c r="A316" s="1" t="s">
        <v>14</v>
      </c>
      <c r="B316" s="2">
        <v>18230</v>
      </c>
      <c r="C316" s="12">
        <v>0.41009463722397554</v>
      </c>
      <c r="D316" s="12">
        <v>8.2652958753139119E-2</v>
      </c>
      <c r="E316" s="2">
        <f t="shared" si="39"/>
        <v>7476.0252365930746</v>
      </c>
      <c r="F316" s="12">
        <v>4.416403785488978E-2</v>
      </c>
      <c r="G316" s="12">
        <v>4.8497123606496675E-2</v>
      </c>
      <c r="H316" s="2">
        <f t="shared" si="40"/>
        <v>805.11041009464066</v>
      </c>
      <c r="I316" s="12">
        <v>0.15457413249211419</v>
      </c>
      <c r="J316" s="12">
        <v>4.1973502805404454E-2</v>
      </c>
      <c r="K316" s="2">
        <f t="shared" si="41"/>
        <v>2817.8864353312415</v>
      </c>
      <c r="L316" s="12">
        <v>0.35646687697160973</v>
      </c>
      <c r="M316" s="12">
        <v>0.11262937766147463</v>
      </c>
      <c r="N316" s="2">
        <f t="shared" si="42"/>
        <v>6498.3911671924452</v>
      </c>
      <c r="O316" s="12">
        <v>3.4700315457413394E-2</v>
      </c>
      <c r="P316" s="12">
        <v>6.750013931531243E-2</v>
      </c>
      <c r="Q316" s="2">
        <f t="shared" si="43"/>
        <v>632.58675078864621</v>
      </c>
      <c r="R316" s="12">
        <v>0</v>
      </c>
      <c r="S316" s="12">
        <v>0</v>
      </c>
      <c r="T316" s="2">
        <f t="shared" si="44"/>
        <v>0</v>
      </c>
    </row>
    <row r="317" spans="1:20" x14ac:dyDescent="0.25">
      <c r="A317" s="1" t="s">
        <v>15</v>
      </c>
      <c r="B317" s="2">
        <v>19824</v>
      </c>
      <c r="C317" s="12">
        <v>0.45522388059701491</v>
      </c>
      <c r="D317" s="12">
        <v>9.9030923421687247E-2</v>
      </c>
      <c r="E317" s="2">
        <f t="shared" si="39"/>
        <v>9024.3582089552237</v>
      </c>
      <c r="F317" s="12">
        <v>2.2388059701492536E-2</v>
      </c>
      <c r="G317" s="12">
        <v>2.6535980621722778E-2</v>
      </c>
      <c r="H317" s="2">
        <f t="shared" si="40"/>
        <v>443.82089552238801</v>
      </c>
      <c r="I317" s="12">
        <v>0.1417910447761194</v>
      </c>
      <c r="J317" s="12">
        <v>4.1558386325363406E-2</v>
      </c>
      <c r="K317" s="2">
        <f t="shared" si="41"/>
        <v>2810.8656716417909</v>
      </c>
      <c r="L317" s="12">
        <v>0.27611940298507465</v>
      </c>
      <c r="M317" s="12">
        <v>9.4167470831837366E-2</v>
      </c>
      <c r="N317" s="2">
        <f t="shared" si="42"/>
        <v>5473.7910447761196</v>
      </c>
      <c r="O317" s="12">
        <v>0</v>
      </c>
      <c r="P317" s="12">
        <v>0</v>
      </c>
      <c r="Q317" s="2">
        <f t="shared" si="43"/>
        <v>0</v>
      </c>
      <c r="R317" s="12">
        <v>0.1044776119402985</v>
      </c>
      <c r="S317" s="12">
        <v>0.21306813430306978</v>
      </c>
      <c r="T317" s="2">
        <f t="shared" si="44"/>
        <v>2071.1641791044776</v>
      </c>
    </row>
    <row r="318" spans="1:20" x14ac:dyDescent="0.25">
      <c r="A318" s="1" t="s">
        <v>16</v>
      </c>
      <c r="B318" s="2">
        <v>20117</v>
      </c>
      <c r="C318" s="12">
        <v>0.17127071823204382</v>
      </c>
      <c r="D318" s="12">
        <v>3.6673524561246722E-2</v>
      </c>
      <c r="E318" s="2">
        <f t="shared" si="39"/>
        <v>3445.4530386740253</v>
      </c>
      <c r="F318" s="12">
        <v>7.1823204419889347E-2</v>
      </c>
      <c r="G318" s="12">
        <v>8.3792896268631498E-2</v>
      </c>
      <c r="H318" s="2">
        <f t="shared" si="40"/>
        <v>1444.8674033149141</v>
      </c>
      <c r="I318" s="12">
        <v>0.34254143646408763</v>
      </c>
      <c r="J318" s="12">
        <v>9.8820427299090047E-2</v>
      </c>
      <c r="K318" s="2">
        <f t="shared" si="41"/>
        <v>6890.9060773480505</v>
      </c>
      <c r="L318" s="12">
        <v>0.17127071823204382</v>
      </c>
      <c r="M318" s="12">
        <v>5.7492453009857662E-2</v>
      </c>
      <c r="N318" s="2">
        <f t="shared" si="42"/>
        <v>3445.4530386740253</v>
      </c>
      <c r="O318" s="12">
        <v>5.524861878453028E-3</v>
      </c>
      <c r="P318" s="12">
        <v>1.1417943462186825E-2</v>
      </c>
      <c r="Q318" s="2">
        <f t="shared" si="43"/>
        <v>111.14364640883956</v>
      </c>
      <c r="R318" s="12">
        <v>0.23756906077348014</v>
      </c>
      <c r="S318" s="12">
        <v>0.47687975523628323</v>
      </c>
      <c r="T318" s="2">
        <f t="shared" si="44"/>
        <v>4779.1767955800997</v>
      </c>
    </row>
    <row r="319" spans="1:20" x14ac:dyDescent="0.25">
      <c r="A319" s="1" t="s">
        <v>17</v>
      </c>
      <c r="B319" s="2">
        <v>10448</v>
      </c>
      <c r="C319" s="12">
        <v>0.51754385964912375</v>
      </c>
      <c r="D319" s="12">
        <v>5.9261009184127376E-2</v>
      </c>
      <c r="E319" s="2">
        <f t="shared" si="39"/>
        <v>5407.2982456140453</v>
      </c>
      <c r="F319" s="12">
        <v>6.1403508771929891E-2</v>
      </c>
      <c r="G319" s="12">
        <v>3.8307866419855313E-2</v>
      </c>
      <c r="H319" s="2">
        <f t="shared" si="40"/>
        <v>641.54385964912353</v>
      </c>
      <c r="I319" s="12">
        <v>0.28947368421052683</v>
      </c>
      <c r="J319" s="12">
        <v>4.4657566393598656E-2</v>
      </c>
      <c r="K319" s="2">
        <f t="shared" si="41"/>
        <v>3024.4210526315842</v>
      </c>
      <c r="L319" s="12">
        <v>0.11403508771929838</v>
      </c>
      <c r="M319" s="12">
        <v>2.0470034383786129E-2</v>
      </c>
      <c r="N319" s="2">
        <f t="shared" si="42"/>
        <v>1191.4385964912294</v>
      </c>
      <c r="O319" s="12">
        <v>8.7719298245614134E-3</v>
      </c>
      <c r="P319" s="12">
        <v>9.6942443664515335E-3</v>
      </c>
      <c r="Q319" s="2">
        <f t="shared" si="43"/>
        <v>91.649122807017648</v>
      </c>
      <c r="R319" s="12">
        <v>8.7719298245614134E-3</v>
      </c>
      <c r="S319" s="12">
        <v>9.4160011979435559E-3</v>
      </c>
      <c r="T319" s="2">
        <f t="shared" si="44"/>
        <v>91.649122807017648</v>
      </c>
    </row>
    <row r="320" spans="1:20" x14ac:dyDescent="0.25">
      <c r="B320" s="3">
        <f>SUM(B307:B319)</f>
        <v>256281.80952380953</v>
      </c>
    </row>
    <row r="324" spans="1:13" x14ac:dyDescent="0.25">
      <c r="J324" s="91"/>
      <c r="K324" s="91"/>
      <c r="L324" s="91"/>
      <c r="M324" s="91"/>
    </row>
    <row r="325" spans="1:13" ht="12.75" customHeight="1" x14ac:dyDescent="0.25">
      <c r="A325" s="145"/>
      <c r="B325" s="142" t="s">
        <v>191</v>
      </c>
      <c r="C325" s="143"/>
      <c r="D325" s="143"/>
      <c r="E325" s="143"/>
      <c r="F325" s="143"/>
      <c r="G325" s="144"/>
      <c r="H325" s="82"/>
      <c r="J325" s="8"/>
      <c r="K325" s="8"/>
      <c r="L325" s="8"/>
      <c r="M325" s="91"/>
    </row>
    <row r="326" spans="1:13" ht="25.5" x14ac:dyDescent="0.25">
      <c r="A326" s="146"/>
      <c r="B326" s="1" t="s">
        <v>186</v>
      </c>
      <c r="C326" s="1" t="s">
        <v>187</v>
      </c>
      <c r="D326" s="1" t="s">
        <v>188</v>
      </c>
      <c r="E326" s="1" t="s">
        <v>189</v>
      </c>
      <c r="F326" s="1" t="s">
        <v>190</v>
      </c>
      <c r="G326" s="1" t="s">
        <v>27</v>
      </c>
      <c r="H326" s="82"/>
      <c r="J326" s="8"/>
      <c r="K326" s="92"/>
      <c r="L326" s="92"/>
      <c r="M326" s="91"/>
    </row>
    <row r="327" spans="1:13" x14ac:dyDescent="0.25">
      <c r="A327" s="1" t="s">
        <v>63</v>
      </c>
      <c r="B327" s="12">
        <v>0.36049929136234754</v>
      </c>
      <c r="C327" s="12">
        <v>6.6165488369647682E-2</v>
      </c>
      <c r="D327" s="12">
        <v>0.2675717961849135</v>
      </c>
      <c r="E327" s="12">
        <v>0.22995678430736388</v>
      </c>
      <c r="F327" s="12">
        <v>3.7351451530803478E-2</v>
      </c>
      <c r="G327" s="12">
        <v>3.8455188244916547E-2</v>
      </c>
      <c r="H327" s="82"/>
      <c r="J327" s="9"/>
      <c r="K327" s="93"/>
      <c r="L327" s="93"/>
      <c r="M327" s="91"/>
    </row>
    <row r="328" spans="1:13" ht="25.5" x14ac:dyDescent="0.25">
      <c r="A328" s="1" t="s">
        <v>40</v>
      </c>
      <c r="B328" s="2">
        <f>B327*$B$320</f>
        <v>92389.41072239347</v>
      </c>
      <c r="C328" s="2">
        <f t="shared" ref="C328:G328" si="45">C327*$B$320</f>
        <v>16957.011087399882</v>
      </c>
      <c r="D328" s="2">
        <f t="shared" si="45"/>
        <v>68573.784103805592</v>
      </c>
      <c r="E328" s="2">
        <f t="shared" si="45"/>
        <v>58933.74079456758</v>
      </c>
      <c r="F328" s="2">
        <f t="shared" si="45"/>
        <v>9572.4975866551813</v>
      </c>
      <c r="G328" s="2">
        <f t="shared" si="45"/>
        <v>9855.3652289859419</v>
      </c>
      <c r="J328" s="91"/>
      <c r="K328" s="91"/>
      <c r="L328" s="91"/>
      <c r="M328" s="91"/>
    </row>
    <row r="338" spans="1:58" ht="15.75" customHeight="1" x14ac:dyDescent="0.25">
      <c r="A338" s="111" t="s">
        <v>4</v>
      </c>
      <c r="B338" s="114" t="s">
        <v>192</v>
      </c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  <c r="AS338" s="115"/>
      <c r="AT338" s="115"/>
      <c r="AU338" s="115"/>
      <c r="AV338" s="115"/>
      <c r="AW338" s="115"/>
      <c r="AX338" s="115"/>
      <c r="AY338" s="115"/>
      <c r="AZ338" s="115"/>
      <c r="BA338" s="115"/>
      <c r="BB338" s="115"/>
      <c r="BC338" s="115"/>
      <c r="BD338" s="115"/>
      <c r="BE338" s="115"/>
      <c r="BF338" s="82"/>
    </row>
    <row r="339" spans="1:58" ht="15" customHeight="1" x14ac:dyDescent="0.25">
      <c r="A339" s="112"/>
      <c r="B339" s="114" t="s">
        <v>1</v>
      </c>
      <c r="C339" s="115"/>
      <c r="D339" s="115"/>
      <c r="E339" s="115"/>
      <c r="F339" s="115"/>
      <c r="G339" s="115"/>
      <c r="H339" s="115"/>
      <c r="I339" s="115"/>
      <c r="J339" s="115"/>
      <c r="K339" s="116"/>
      <c r="L339" s="114" t="s">
        <v>178</v>
      </c>
      <c r="M339" s="115"/>
      <c r="N339" s="115"/>
      <c r="O339" s="115"/>
      <c r="P339" s="115"/>
      <c r="Q339" s="115"/>
      <c r="R339" s="115"/>
      <c r="S339" s="115"/>
      <c r="T339" s="115"/>
      <c r="U339" s="116"/>
      <c r="V339" s="114"/>
      <c r="W339" s="115"/>
      <c r="X339" s="114" t="s">
        <v>179</v>
      </c>
      <c r="Y339" s="115"/>
      <c r="Z339" s="115"/>
      <c r="AA339" s="115"/>
      <c r="AB339" s="115"/>
      <c r="AC339" s="115"/>
      <c r="AD339" s="115"/>
      <c r="AE339" s="115"/>
      <c r="AF339" s="114" t="s">
        <v>180</v>
      </c>
      <c r="AG339" s="115"/>
      <c r="AH339" s="115"/>
      <c r="AI339" s="115"/>
      <c r="AJ339" s="115"/>
      <c r="AK339" s="115"/>
      <c r="AL339" s="115"/>
      <c r="AM339" s="115"/>
      <c r="AN339" s="114" t="s">
        <v>322</v>
      </c>
      <c r="AO339" s="115"/>
      <c r="AP339" s="115"/>
      <c r="AQ339" s="115"/>
      <c r="AR339" s="115"/>
      <c r="AS339" s="115"/>
      <c r="AT339" s="114" t="s">
        <v>2</v>
      </c>
      <c r="AU339" s="115"/>
      <c r="AV339" s="115"/>
      <c r="AW339" s="115"/>
      <c r="AX339" s="115"/>
      <c r="AY339" s="115"/>
      <c r="AZ339" s="115"/>
      <c r="BA339" s="115"/>
      <c r="BB339" s="115"/>
      <c r="BC339" s="115"/>
      <c r="BD339" s="115"/>
      <c r="BE339" s="115"/>
      <c r="BF339" s="82"/>
    </row>
    <row r="340" spans="1:58" ht="15" customHeight="1" x14ac:dyDescent="0.25">
      <c r="A340" s="112"/>
      <c r="B340" s="117" t="s">
        <v>186</v>
      </c>
      <c r="C340" s="119"/>
      <c r="D340" s="117" t="s">
        <v>188</v>
      </c>
      <c r="E340" s="119"/>
      <c r="F340" s="117" t="s">
        <v>189</v>
      </c>
      <c r="G340" s="119"/>
      <c r="H340" s="117" t="s">
        <v>190</v>
      </c>
      <c r="I340" s="119"/>
      <c r="J340" s="117" t="s">
        <v>27</v>
      </c>
      <c r="K340" s="119"/>
      <c r="L340" s="117" t="s">
        <v>186</v>
      </c>
      <c r="M340" s="119"/>
      <c r="N340" s="117" t="s">
        <v>187</v>
      </c>
      <c r="O340" s="119"/>
      <c r="P340" s="117" t="s">
        <v>188</v>
      </c>
      <c r="Q340" s="119"/>
      <c r="R340" s="117" t="s">
        <v>189</v>
      </c>
      <c r="S340" s="119"/>
      <c r="T340" s="117" t="s">
        <v>190</v>
      </c>
      <c r="U340" s="119"/>
      <c r="V340" s="117" t="s">
        <v>27</v>
      </c>
      <c r="W340" s="119"/>
      <c r="X340" s="117" t="s">
        <v>186</v>
      </c>
      <c r="Y340" s="119"/>
      <c r="Z340" s="117" t="s">
        <v>187</v>
      </c>
      <c r="AA340" s="119"/>
      <c r="AB340" s="117" t="s">
        <v>188</v>
      </c>
      <c r="AC340" s="119"/>
      <c r="AD340" s="117" t="s">
        <v>190</v>
      </c>
      <c r="AE340" s="119"/>
      <c r="AF340" s="117" t="s">
        <v>186</v>
      </c>
      <c r="AG340" s="119"/>
      <c r="AH340" s="117" t="s">
        <v>188</v>
      </c>
      <c r="AI340" s="119"/>
      <c r="AJ340" s="117" t="s">
        <v>189</v>
      </c>
      <c r="AK340" s="119"/>
      <c r="AL340" s="117" t="s">
        <v>190</v>
      </c>
      <c r="AM340" s="119"/>
      <c r="AN340" s="117" t="s">
        <v>186</v>
      </c>
      <c r="AO340" s="119"/>
      <c r="AP340" s="117" t="s">
        <v>187</v>
      </c>
      <c r="AQ340" s="119"/>
      <c r="AR340" s="117" t="s">
        <v>188</v>
      </c>
      <c r="AS340" s="119"/>
      <c r="AT340" s="117" t="s">
        <v>186</v>
      </c>
      <c r="AU340" s="119"/>
      <c r="AV340" s="117" t="s">
        <v>187</v>
      </c>
      <c r="AW340" s="119"/>
      <c r="AX340" s="117" t="s">
        <v>188</v>
      </c>
      <c r="AY340" s="119"/>
      <c r="AZ340" s="117" t="s">
        <v>189</v>
      </c>
      <c r="BA340" s="119"/>
      <c r="BB340" s="117" t="s">
        <v>190</v>
      </c>
      <c r="BC340" s="119"/>
      <c r="BD340" s="117" t="s">
        <v>27</v>
      </c>
      <c r="BE340" s="119"/>
      <c r="BF340" s="82"/>
    </row>
    <row r="341" spans="1:58" ht="25.5" x14ac:dyDescent="0.25">
      <c r="A341" s="113"/>
      <c r="B341" s="1" t="s">
        <v>3</v>
      </c>
      <c r="C341" s="1" t="s">
        <v>18</v>
      </c>
      <c r="D341" s="1" t="s">
        <v>3</v>
      </c>
      <c r="E341" s="1" t="s">
        <v>18</v>
      </c>
      <c r="F341" s="1" t="s">
        <v>3</v>
      </c>
      <c r="G341" s="1" t="s">
        <v>18</v>
      </c>
      <c r="H341" s="1" t="s">
        <v>3</v>
      </c>
      <c r="I341" s="1" t="s">
        <v>18</v>
      </c>
      <c r="J341" s="1" t="s">
        <v>3</v>
      </c>
      <c r="K341" s="1" t="s">
        <v>18</v>
      </c>
      <c r="L341" s="1" t="s">
        <v>3</v>
      </c>
      <c r="M341" s="1" t="s">
        <v>18</v>
      </c>
      <c r="N341" s="1" t="s">
        <v>3</v>
      </c>
      <c r="O341" s="1" t="s">
        <v>18</v>
      </c>
      <c r="P341" s="1" t="s">
        <v>3</v>
      </c>
      <c r="Q341" s="1" t="s">
        <v>18</v>
      </c>
      <c r="R341" s="1" t="s">
        <v>3</v>
      </c>
      <c r="S341" s="1" t="s">
        <v>18</v>
      </c>
      <c r="T341" s="1" t="s">
        <v>3</v>
      </c>
      <c r="U341" s="1" t="s">
        <v>18</v>
      </c>
      <c r="V341" s="1" t="s">
        <v>3</v>
      </c>
      <c r="W341" s="1" t="s">
        <v>18</v>
      </c>
      <c r="X341" s="1" t="s">
        <v>3</v>
      </c>
      <c r="Y341" s="1" t="s">
        <v>18</v>
      </c>
      <c r="Z341" s="1" t="s">
        <v>3</v>
      </c>
      <c r="AA341" s="1" t="s">
        <v>18</v>
      </c>
      <c r="AB341" s="1" t="s">
        <v>3</v>
      </c>
      <c r="AC341" s="1" t="s">
        <v>18</v>
      </c>
      <c r="AD341" s="1" t="s">
        <v>3</v>
      </c>
      <c r="AE341" s="1" t="s">
        <v>18</v>
      </c>
      <c r="AF341" s="1" t="s">
        <v>3</v>
      </c>
      <c r="AG341" s="1" t="s">
        <v>18</v>
      </c>
      <c r="AH341" s="1" t="s">
        <v>3</v>
      </c>
      <c r="AI341" s="1" t="s">
        <v>18</v>
      </c>
      <c r="AJ341" s="1" t="s">
        <v>3</v>
      </c>
      <c r="AK341" s="1" t="s">
        <v>18</v>
      </c>
      <c r="AL341" s="1" t="s">
        <v>3</v>
      </c>
      <c r="AM341" s="1" t="s">
        <v>18</v>
      </c>
      <c r="AN341" s="1" t="s">
        <v>3</v>
      </c>
      <c r="AO341" s="1" t="s">
        <v>18</v>
      </c>
      <c r="AP341" s="1" t="s">
        <v>3</v>
      </c>
      <c r="AQ341" s="1" t="s">
        <v>18</v>
      </c>
      <c r="AR341" s="1" t="s">
        <v>3</v>
      </c>
      <c r="AS341" s="1" t="s">
        <v>18</v>
      </c>
      <c r="AT341" s="1" t="s">
        <v>3</v>
      </c>
      <c r="AU341" s="1" t="s">
        <v>18</v>
      </c>
      <c r="AV341" s="1" t="s">
        <v>3</v>
      </c>
      <c r="AW341" s="1" t="s">
        <v>18</v>
      </c>
      <c r="AX341" s="1" t="s">
        <v>3</v>
      </c>
      <c r="AY341" s="1" t="s">
        <v>18</v>
      </c>
      <c r="AZ341" s="1" t="s">
        <v>3</v>
      </c>
      <c r="BA341" s="1" t="s">
        <v>18</v>
      </c>
      <c r="BB341" s="1" t="s">
        <v>3</v>
      </c>
      <c r="BC341" s="1" t="s">
        <v>18</v>
      </c>
      <c r="BD341" s="1" t="s">
        <v>3</v>
      </c>
      <c r="BE341" s="1" t="s">
        <v>18</v>
      </c>
      <c r="BF341" s="82"/>
    </row>
    <row r="342" spans="1:58" x14ac:dyDescent="0.25">
      <c r="A342" s="1" t="s">
        <v>5</v>
      </c>
      <c r="B342" s="12">
        <v>1</v>
      </c>
      <c r="C342" s="12">
        <v>3.1040393637990545E-3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12">
        <v>0</v>
      </c>
      <c r="AK342" s="12">
        <v>0</v>
      </c>
      <c r="AL342" s="12">
        <v>0</v>
      </c>
      <c r="AM342" s="12">
        <v>0</v>
      </c>
      <c r="AN342" s="12">
        <v>0</v>
      </c>
      <c r="AO342" s="12">
        <v>0</v>
      </c>
      <c r="AP342" s="12">
        <v>0</v>
      </c>
      <c r="AQ342" s="12">
        <v>0</v>
      </c>
      <c r="AR342" s="12">
        <v>0</v>
      </c>
      <c r="AS342" s="12">
        <v>0</v>
      </c>
      <c r="AT342" s="12">
        <v>0.71910112359550538</v>
      </c>
      <c r="AU342" s="12">
        <v>1.5281424560241508E-2</v>
      </c>
      <c r="AV342" s="12">
        <v>5.6179775280898826E-2</v>
      </c>
      <c r="AW342" s="12">
        <v>1.1938612937688671E-3</v>
      </c>
      <c r="AX342" s="12">
        <v>8.9887640449438116E-2</v>
      </c>
      <c r="AY342" s="12">
        <v>1.9101780700301874E-3</v>
      </c>
      <c r="AZ342" s="12">
        <v>0.13483146067415719</v>
      </c>
      <c r="BA342" s="12">
        <v>2.865267105045281E-3</v>
      </c>
      <c r="BB342" s="12">
        <v>0</v>
      </c>
      <c r="BC342" s="12">
        <v>0</v>
      </c>
      <c r="BD342" s="12">
        <v>0</v>
      </c>
      <c r="BE342" s="12">
        <v>0</v>
      </c>
      <c r="BF342" s="82"/>
    </row>
    <row r="343" spans="1:58" x14ac:dyDescent="0.25">
      <c r="A343" s="1" t="s">
        <v>321</v>
      </c>
      <c r="B343" s="12">
        <v>0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0.33333333333333337</v>
      </c>
      <c r="M343" s="12">
        <v>4.2436786378073556E-4</v>
      </c>
      <c r="N343" s="12">
        <v>0</v>
      </c>
      <c r="O343" s="12">
        <v>0</v>
      </c>
      <c r="P343" s="12">
        <v>0.33333333333333337</v>
      </c>
      <c r="Q343" s="12">
        <v>4.2436786378073556E-4</v>
      </c>
      <c r="R343" s="12">
        <v>0</v>
      </c>
      <c r="S343" s="12">
        <v>0</v>
      </c>
      <c r="T343" s="12">
        <v>0</v>
      </c>
      <c r="U343" s="12">
        <v>0</v>
      </c>
      <c r="V343" s="12">
        <v>0.33333333333333337</v>
      </c>
      <c r="W343" s="12">
        <v>4.2436786378073556E-4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0.5</v>
      </c>
      <c r="AI343" s="12">
        <v>2.1218393189036778E-4</v>
      </c>
      <c r="AJ343" s="12">
        <v>0.5</v>
      </c>
      <c r="AK343" s="12">
        <v>2.1218393189036778E-4</v>
      </c>
      <c r="AL343" s="12">
        <v>0</v>
      </c>
      <c r="AM343" s="12">
        <v>0</v>
      </c>
      <c r="AN343" s="12">
        <v>0</v>
      </c>
      <c r="AO343" s="12">
        <v>0</v>
      </c>
      <c r="AP343" s="12">
        <v>0</v>
      </c>
      <c r="AQ343" s="12">
        <v>0</v>
      </c>
      <c r="AR343" s="12">
        <v>0</v>
      </c>
      <c r="AS343" s="12">
        <v>0</v>
      </c>
      <c r="AT343" s="12">
        <v>2.6315789473684164E-2</v>
      </c>
      <c r="AU343" s="12">
        <v>8.4873572756147112E-4</v>
      </c>
      <c r="AV343" s="12">
        <v>4.6052631578947283E-2</v>
      </c>
      <c r="AW343" s="12">
        <v>1.4852875232325743E-3</v>
      </c>
      <c r="AX343" s="12">
        <v>0.59868421052631449</v>
      </c>
      <c r="AY343" s="12">
        <v>1.9308737802023461E-2</v>
      </c>
      <c r="AZ343" s="12">
        <v>0.28947368421052583</v>
      </c>
      <c r="BA343" s="12">
        <v>9.3360930031761817E-3</v>
      </c>
      <c r="BB343" s="12">
        <v>0</v>
      </c>
      <c r="BC343" s="12">
        <v>0</v>
      </c>
      <c r="BD343" s="12">
        <v>3.9473684210526237E-2</v>
      </c>
      <c r="BE343" s="12">
        <v>1.2731035913422068E-3</v>
      </c>
      <c r="BF343" s="82"/>
    </row>
    <row r="344" spans="1:58" x14ac:dyDescent="0.25">
      <c r="A344" s="1" t="s">
        <v>7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0.9130434782608694</v>
      </c>
      <c r="M344" s="12">
        <v>1.2293957716464075E-2</v>
      </c>
      <c r="N344" s="12">
        <v>0</v>
      </c>
      <c r="O344" s="12">
        <v>0</v>
      </c>
      <c r="P344" s="12">
        <v>8.6956521739130363E-2</v>
      </c>
      <c r="Q344" s="12">
        <v>1.1708531158537204E-3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12">
        <v>0</v>
      </c>
      <c r="AK344" s="12">
        <v>0</v>
      </c>
      <c r="AL344" s="12">
        <v>0</v>
      </c>
      <c r="AM344" s="12">
        <v>0</v>
      </c>
      <c r="AN344" s="12">
        <v>0</v>
      </c>
      <c r="AO344" s="12">
        <v>0</v>
      </c>
      <c r="AP344" s="12">
        <v>0</v>
      </c>
      <c r="AQ344" s="12">
        <v>0</v>
      </c>
      <c r="AR344" s="12">
        <v>0</v>
      </c>
      <c r="AS344" s="12">
        <v>0</v>
      </c>
      <c r="AT344" s="12">
        <v>0.27380952380952472</v>
      </c>
      <c r="AU344" s="12">
        <v>2.0197216248476705E-2</v>
      </c>
      <c r="AV344" s="12">
        <v>8.3333333333333467E-2</v>
      </c>
      <c r="AW344" s="12">
        <v>6.1469788582320306E-3</v>
      </c>
      <c r="AX344" s="12">
        <v>0.25396825396825479</v>
      </c>
      <c r="AY344" s="12">
        <v>1.8733649853659554E-2</v>
      </c>
      <c r="AZ344" s="12">
        <v>0.25793650793650874</v>
      </c>
      <c r="BA344" s="12">
        <v>1.9026363132622983E-2</v>
      </c>
      <c r="BB344" s="12">
        <v>0.11507936507936528</v>
      </c>
      <c r="BC344" s="12">
        <v>8.4886850899394736E-3</v>
      </c>
      <c r="BD344" s="12">
        <v>1.58730158730159E-2</v>
      </c>
      <c r="BE344" s="12">
        <v>1.1708531158537204E-3</v>
      </c>
      <c r="BF344" s="82"/>
    </row>
    <row r="345" spans="1:58" x14ac:dyDescent="0.25">
      <c r="A345" s="1" t="s">
        <v>8</v>
      </c>
      <c r="B345" s="12">
        <v>1</v>
      </c>
      <c r="C345" s="12">
        <v>1.6659334849388845E-2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0.81818181818181801</v>
      </c>
      <c r="M345" s="12">
        <v>1.7639295722882309E-2</v>
      </c>
      <c r="N345" s="12">
        <v>0</v>
      </c>
      <c r="O345" s="12">
        <v>0</v>
      </c>
      <c r="P345" s="12">
        <v>0.13636363636363635</v>
      </c>
      <c r="Q345" s="12">
        <v>2.9398826204803858E-3</v>
      </c>
      <c r="R345" s="12">
        <v>4.5454545454545449E-2</v>
      </c>
      <c r="S345" s="12">
        <v>9.799608734934618E-4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12">
        <v>0</v>
      </c>
      <c r="AK345" s="12">
        <v>0</v>
      </c>
      <c r="AL345" s="12">
        <v>0</v>
      </c>
      <c r="AM345" s="12">
        <v>0</v>
      </c>
      <c r="AN345" s="12">
        <v>0</v>
      </c>
      <c r="AO345" s="12">
        <v>0</v>
      </c>
      <c r="AP345" s="12">
        <v>0</v>
      </c>
      <c r="AQ345" s="12">
        <v>0</v>
      </c>
      <c r="AR345" s="12">
        <v>0</v>
      </c>
      <c r="AS345" s="12">
        <v>0</v>
      </c>
      <c r="AT345" s="12">
        <v>0.14062499999999981</v>
      </c>
      <c r="AU345" s="12">
        <v>1.7639295722882309E-2</v>
      </c>
      <c r="AV345" s="12">
        <v>3.9062499999999951E-2</v>
      </c>
      <c r="AW345" s="12">
        <v>4.899804367467309E-3</v>
      </c>
      <c r="AX345" s="12">
        <v>0.49999999999999983</v>
      </c>
      <c r="AY345" s="12">
        <v>6.2717495903581624E-2</v>
      </c>
      <c r="AZ345" s="12">
        <v>0.26562499999999983</v>
      </c>
      <c r="BA345" s="12">
        <v>3.3318669698777718E-2</v>
      </c>
      <c r="BB345" s="12">
        <v>1.5624999999999983E-2</v>
      </c>
      <c r="BC345" s="12">
        <v>1.9599217469869236E-3</v>
      </c>
      <c r="BD345" s="12">
        <v>3.9062499999999951E-2</v>
      </c>
      <c r="BE345" s="12">
        <v>4.899804367467309E-3</v>
      </c>
      <c r="BF345" s="82"/>
    </row>
    <row r="346" spans="1:58" x14ac:dyDescent="0.25">
      <c r="A346" s="1" t="s">
        <v>9</v>
      </c>
      <c r="B346" s="12">
        <v>0.98245614035087714</v>
      </c>
      <c r="C346" s="12">
        <v>1.4087405917335925E-2</v>
      </c>
      <c r="D346" s="12">
        <v>0</v>
      </c>
      <c r="E346" s="12">
        <v>0</v>
      </c>
      <c r="F346" s="12">
        <v>1.7543859649122796E-2</v>
      </c>
      <c r="G346" s="12">
        <v>2.5156081995242709E-4</v>
      </c>
      <c r="H346" s="12">
        <v>0</v>
      </c>
      <c r="I346" s="12">
        <v>0</v>
      </c>
      <c r="J346" s="12">
        <v>0</v>
      </c>
      <c r="K346" s="12">
        <v>0</v>
      </c>
      <c r="L346" s="12">
        <v>0.93749999999999989</v>
      </c>
      <c r="M346" s="12">
        <v>1.5093649197145636E-2</v>
      </c>
      <c r="N346" s="12">
        <v>0</v>
      </c>
      <c r="O346" s="12">
        <v>0</v>
      </c>
      <c r="P346" s="12">
        <v>1.5624999999999986E-2</v>
      </c>
      <c r="Q346" s="12">
        <v>2.5156081995242709E-4</v>
      </c>
      <c r="R346" s="12">
        <v>4.6874999999999965E-2</v>
      </c>
      <c r="S346" s="12">
        <v>7.5468245985728128E-4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12">
        <v>0</v>
      </c>
      <c r="AK346" s="12">
        <v>0</v>
      </c>
      <c r="AL346" s="12">
        <v>0</v>
      </c>
      <c r="AM346" s="12">
        <v>0</v>
      </c>
      <c r="AN346" s="12">
        <v>1</v>
      </c>
      <c r="AO346" s="12">
        <v>5.0312163990485419E-4</v>
      </c>
      <c r="AP346" s="12">
        <v>0</v>
      </c>
      <c r="AQ346" s="12">
        <v>0</v>
      </c>
      <c r="AR346" s="12">
        <v>0</v>
      </c>
      <c r="AS346" s="12">
        <v>0</v>
      </c>
      <c r="AT346" s="12">
        <v>0.15032679738562096</v>
      </c>
      <c r="AU346" s="12">
        <v>5.7858988589058217E-3</v>
      </c>
      <c r="AV346" s="12">
        <v>6.5359477124183052E-2</v>
      </c>
      <c r="AW346" s="12">
        <v>2.5156081995242711E-3</v>
      </c>
      <c r="AX346" s="12">
        <v>0.30065359477124209</v>
      </c>
      <c r="AY346" s="12">
        <v>1.1571797717811649E-2</v>
      </c>
      <c r="AZ346" s="12">
        <v>0.46405228758170003</v>
      </c>
      <c r="BA346" s="12">
        <v>1.7860818216622342E-2</v>
      </c>
      <c r="BB346" s="12">
        <v>1.3071895424836609E-2</v>
      </c>
      <c r="BC346" s="12">
        <v>5.0312163990485419E-4</v>
      </c>
      <c r="BD346" s="12">
        <v>6.5359477124183043E-3</v>
      </c>
      <c r="BE346" s="12">
        <v>2.5156081995242709E-4</v>
      </c>
      <c r="BF346" s="82"/>
    </row>
    <row r="347" spans="1:58" x14ac:dyDescent="0.25">
      <c r="A347" s="1" t="s">
        <v>10</v>
      </c>
      <c r="B347" s="12">
        <v>1</v>
      </c>
      <c r="C347" s="12">
        <v>8.0011921039757489E-3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0.90666666666666684</v>
      </c>
      <c r="M347" s="12">
        <v>4.9461914824577319E-2</v>
      </c>
      <c r="N347" s="12">
        <v>0</v>
      </c>
      <c r="O347" s="12">
        <v>0</v>
      </c>
      <c r="P347" s="12">
        <v>5.3333333333333413E-2</v>
      </c>
      <c r="Q347" s="12">
        <v>2.9095244014457279E-3</v>
      </c>
      <c r="R347" s="12">
        <v>4.0000000000000056E-2</v>
      </c>
      <c r="S347" s="12">
        <v>2.1821433010842956E-3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12">
        <v>0</v>
      </c>
      <c r="AK347" s="12">
        <v>0</v>
      </c>
      <c r="AL347" s="12">
        <v>0</v>
      </c>
      <c r="AM347" s="12">
        <v>0</v>
      </c>
      <c r="AN347" s="12">
        <v>0</v>
      </c>
      <c r="AO347" s="12">
        <v>0</v>
      </c>
      <c r="AP347" s="12">
        <v>0.33333333333333337</v>
      </c>
      <c r="AQ347" s="12">
        <v>7.2738110036143198E-4</v>
      </c>
      <c r="AR347" s="12">
        <v>0.66666666666666674</v>
      </c>
      <c r="AS347" s="12">
        <v>1.454762200722864E-3</v>
      </c>
      <c r="AT347" s="12">
        <v>0.30882352941176511</v>
      </c>
      <c r="AU347" s="12">
        <v>1.5275003107590075E-2</v>
      </c>
      <c r="AV347" s="12">
        <v>0.11764705882352952</v>
      </c>
      <c r="AW347" s="12">
        <v>5.8190488028914559E-3</v>
      </c>
      <c r="AX347" s="12">
        <v>0.5147058823529419</v>
      </c>
      <c r="AY347" s="12">
        <v>2.5458338512650128E-2</v>
      </c>
      <c r="AZ347" s="12">
        <v>5.8823529411764774E-2</v>
      </c>
      <c r="BA347" s="12">
        <v>2.9095244014457279E-3</v>
      </c>
      <c r="BB347" s="12">
        <v>0</v>
      </c>
      <c r="BC347" s="12">
        <v>0</v>
      </c>
      <c r="BD347" s="12">
        <v>0</v>
      </c>
      <c r="BE347" s="12">
        <v>0</v>
      </c>
      <c r="BF347" s="82"/>
    </row>
    <row r="348" spans="1:58" x14ac:dyDescent="0.25">
      <c r="A348" s="1" t="s">
        <v>11</v>
      </c>
      <c r="B348" s="12">
        <v>0.14285714285714288</v>
      </c>
      <c r="C348" s="12">
        <v>5.7773222487494805E-4</v>
      </c>
      <c r="D348" s="12">
        <v>0</v>
      </c>
      <c r="E348" s="12">
        <v>0</v>
      </c>
      <c r="F348" s="12">
        <v>0.7142857142857143</v>
      </c>
      <c r="G348" s="12">
        <v>2.8886611243747399E-3</v>
      </c>
      <c r="H348" s="12">
        <v>0.14285714285714288</v>
      </c>
      <c r="I348" s="12">
        <v>5.7773222487494805E-4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0.2</v>
      </c>
      <c r="AA348" s="12">
        <v>5.7773222487494805E-4</v>
      </c>
      <c r="AB348" s="12">
        <v>0</v>
      </c>
      <c r="AC348" s="12">
        <v>0</v>
      </c>
      <c r="AD348" s="12">
        <v>0.8</v>
      </c>
      <c r="AE348" s="12">
        <v>2.3109288994997922E-3</v>
      </c>
      <c r="AF348" s="12">
        <v>0</v>
      </c>
      <c r="AG348" s="12">
        <v>0</v>
      </c>
      <c r="AH348" s="12">
        <v>0.14285714285714288</v>
      </c>
      <c r="AI348" s="12">
        <v>5.7773222487494805E-4</v>
      </c>
      <c r="AJ348" s="12">
        <v>0.14285714285714288</v>
      </c>
      <c r="AK348" s="12">
        <v>5.7773222487494805E-4</v>
      </c>
      <c r="AL348" s="12">
        <v>0.7142857142857143</v>
      </c>
      <c r="AM348" s="12">
        <v>2.8886611243747399E-3</v>
      </c>
      <c r="AN348" s="12">
        <v>0</v>
      </c>
      <c r="AO348" s="12">
        <v>0</v>
      </c>
      <c r="AP348" s="12">
        <v>0</v>
      </c>
      <c r="AQ348" s="12">
        <v>0</v>
      </c>
      <c r="AR348" s="12">
        <v>0</v>
      </c>
      <c r="AS348" s="12">
        <v>0</v>
      </c>
      <c r="AT348" s="12">
        <v>0</v>
      </c>
      <c r="AU348" s="12">
        <v>0</v>
      </c>
      <c r="AV348" s="12">
        <v>0.17105263157894737</v>
      </c>
      <c r="AW348" s="12">
        <v>1.5021037846748657E-2</v>
      </c>
      <c r="AX348" s="12">
        <v>9.8684210526315722E-2</v>
      </c>
      <c r="AY348" s="12">
        <v>8.6659833731242194E-3</v>
      </c>
      <c r="AZ348" s="12">
        <v>0.53947368421052555</v>
      </c>
      <c r="BA348" s="12">
        <v>4.7374042439745703E-2</v>
      </c>
      <c r="BB348" s="12">
        <v>0.19078947368421054</v>
      </c>
      <c r="BC348" s="12">
        <v>1.6754234521373507E-2</v>
      </c>
      <c r="BD348" s="12">
        <v>0</v>
      </c>
      <c r="BE348" s="12">
        <v>0</v>
      </c>
      <c r="BF348" s="82"/>
    </row>
    <row r="349" spans="1:58" x14ac:dyDescent="0.25">
      <c r="A349" s="1" t="s">
        <v>20</v>
      </c>
      <c r="B349" s="12">
        <v>0.97435897435897445</v>
      </c>
      <c r="C349" s="12">
        <v>1.0608977588505404E-2</v>
      </c>
      <c r="D349" s="12">
        <v>0</v>
      </c>
      <c r="E349" s="12">
        <v>0</v>
      </c>
      <c r="F349" s="12">
        <v>2.564102564102564E-2</v>
      </c>
      <c r="G349" s="12">
        <v>2.7918362075014217E-4</v>
      </c>
      <c r="H349" s="12">
        <v>0</v>
      </c>
      <c r="I349" s="12">
        <v>0</v>
      </c>
      <c r="J349" s="12">
        <v>0</v>
      </c>
      <c r="K349" s="12">
        <v>0</v>
      </c>
      <c r="L349" s="12">
        <v>0.76666666666666661</v>
      </c>
      <c r="M349" s="12">
        <v>6.4212232772532726E-3</v>
      </c>
      <c r="N349" s="12">
        <v>3.3333333333333319E-2</v>
      </c>
      <c r="O349" s="12">
        <v>2.7918362075014217E-4</v>
      </c>
      <c r="P349" s="12">
        <v>3.3333333333333319E-2</v>
      </c>
      <c r="Q349" s="12">
        <v>2.7918362075014217E-4</v>
      </c>
      <c r="R349" s="12">
        <v>0.13333333333333328</v>
      </c>
      <c r="S349" s="12">
        <v>1.1167344830005687E-3</v>
      </c>
      <c r="T349" s="12">
        <v>0</v>
      </c>
      <c r="U349" s="12">
        <v>0</v>
      </c>
      <c r="V349" s="12">
        <v>3.3333333333333319E-2</v>
      </c>
      <c r="W349" s="12">
        <v>2.7918362075014217E-4</v>
      </c>
      <c r="X349" s="12">
        <v>0.5</v>
      </c>
      <c r="Y349" s="12">
        <v>5.5836724150028433E-4</v>
      </c>
      <c r="Z349" s="12">
        <v>0</v>
      </c>
      <c r="AA349" s="12">
        <v>0</v>
      </c>
      <c r="AB349" s="12">
        <v>0.25</v>
      </c>
      <c r="AC349" s="12">
        <v>2.7918362075014217E-4</v>
      </c>
      <c r="AD349" s="12">
        <v>0.25</v>
      </c>
      <c r="AE349" s="12">
        <v>2.7918362075014217E-4</v>
      </c>
      <c r="AF349" s="12">
        <v>0</v>
      </c>
      <c r="AG349" s="12">
        <v>0</v>
      </c>
      <c r="AH349" s="12">
        <v>0</v>
      </c>
      <c r="AI349" s="12">
        <v>0</v>
      </c>
      <c r="AJ349" s="12">
        <v>0</v>
      </c>
      <c r="AK349" s="12">
        <v>0</v>
      </c>
      <c r="AL349" s="12">
        <v>0</v>
      </c>
      <c r="AM349" s="12">
        <v>0</v>
      </c>
      <c r="AN349" s="12">
        <v>0</v>
      </c>
      <c r="AO349" s="12">
        <v>0</v>
      </c>
      <c r="AP349" s="12">
        <v>0</v>
      </c>
      <c r="AQ349" s="12">
        <v>0</v>
      </c>
      <c r="AR349" s="12">
        <v>0</v>
      </c>
      <c r="AS349" s="12">
        <v>0</v>
      </c>
      <c r="AT349" s="12">
        <v>7.3170731707317097E-2</v>
      </c>
      <c r="AU349" s="12">
        <v>2.5126525867512793E-3</v>
      </c>
      <c r="AV349" s="12">
        <v>0.19512195121951237</v>
      </c>
      <c r="AW349" s="12">
        <v>6.7004068980034163E-3</v>
      </c>
      <c r="AX349" s="12">
        <v>0.40650406504065045</v>
      </c>
      <c r="AY349" s="12">
        <v>1.3959181037507103E-2</v>
      </c>
      <c r="AZ349" s="12">
        <v>0.30894308943089444</v>
      </c>
      <c r="BA349" s="12">
        <v>1.0608977588505404E-2</v>
      </c>
      <c r="BB349" s="12">
        <v>8.1300813008130107E-3</v>
      </c>
      <c r="BC349" s="12">
        <v>2.7918362075014217E-4</v>
      </c>
      <c r="BD349" s="12">
        <v>8.1300813008130107E-3</v>
      </c>
      <c r="BE349" s="12">
        <v>2.7918362075014217E-4</v>
      </c>
      <c r="BF349" s="82"/>
    </row>
    <row r="350" spans="1:58" x14ac:dyDescent="0.25">
      <c r="A350" s="1" t="s">
        <v>13</v>
      </c>
      <c r="B350" s="12">
        <v>1</v>
      </c>
      <c r="C350" s="12">
        <v>1.730117481511504E-2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12">
        <v>0</v>
      </c>
      <c r="AK350" s="12">
        <v>0</v>
      </c>
      <c r="AL350" s="12">
        <v>0</v>
      </c>
      <c r="AM350" s="12">
        <v>0</v>
      </c>
      <c r="AN350" s="12">
        <v>0</v>
      </c>
      <c r="AO350" s="12">
        <v>0</v>
      </c>
      <c r="AP350" s="12">
        <v>0</v>
      </c>
      <c r="AQ350" s="12">
        <v>0</v>
      </c>
      <c r="AR350" s="12">
        <v>0</v>
      </c>
      <c r="AS350" s="12">
        <v>0</v>
      </c>
      <c r="AT350" s="12">
        <v>0.1517857142857143</v>
      </c>
      <c r="AU350" s="12">
        <v>1.0142067995067439E-2</v>
      </c>
      <c r="AV350" s="12">
        <v>0.11607142857142858</v>
      </c>
      <c r="AW350" s="12">
        <v>7.7556990550515705E-3</v>
      </c>
      <c r="AX350" s="12">
        <v>0.50892857142857151</v>
      </c>
      <c r="AY350" s="12">
        <v>3.400575739522612E-2</v>
      </c>
      <c r="AZ350" s="12">
        <v>0.17857142857142858</v>
      </c>
      <c r="BA350" s="12">
        <v>1.1931844700079339E-2</v>
      </c>
      <c r="BB350" s="12">
        <v>0</v>
      </c>
      <c r="BC350" s="12">
        <v>0</v>
      </c>
      <c r="BD350" s="12">
        <v>4.4642857142857144E-2</v>
      </c>
      <c r="BE350" s="12">
        <v>2.9829611750198347E-3</v>
      </c>
      <c r="BF350" s="82"/>
    </row>
    <row r="351" spans="1:58" x14ac:dyDescent="0.25">
      <c r="A351" s="1" t="s">
        <v>14</v>
      </c>
      <c r="B351" s="12">
        <v>0.96296296296296302</v>
      </c>
      <c r="C351" s="12">
        <v>2.9796333059507997E-2</v>
      </c>
      <c r="D351" s="12">
        <v>2.2222222222222272E-2</v>
      </c>
      <c r="E351" s="12">
        <v>6.8760768598864752E-4</v>
      </c>
      <c r="F351" s="12">
        <v>0</v>
      </c>
      <c r="G351" s="12">
        <v>0</v>
      </c>
      <c r="H351" s="12">
        <v>1.481481481481485E-2</v>
      </c>
      <c r="I351" s="12">
        <v>4.5840512399243166E-4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0.8</v>
      </c>
      <c r="Q351" s="12">
        <v>9.1681024798486333E-4</v>
      </c>
      <c r="R351" s="12">
        <v>0</v>
      </c>
      <c r="S351" s="12">
        <v>0</v>
      </c>
      <c r="T351" s="12">
        <v>0.2</v>
      </c>
      <c r="U351" s="12">
        <v>2.2920256199621583E-4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0</v>
      </c>
      <c r="AJ351" s="12">
        <v>0</v>
      </c>
      <c r="AK351" s="12">
        <v>0</v>
      </c>
      <c r="AL351" s="12">
        <v>0</v>
      </c>
      <c r="AM351" s="12">
        <v>0</v>
      </c>
      <c r="AN351" s="12">
        <v>0</v>
      </c>
      <c r="AO351" s="12">
        <v>0</v>
      </c>
      <c r="AP351" s="12">
        <v>0</v>
      </c>
      <c r="AQ351" s="12">
        <v>0</v>
      </c>
      <c r="AR351" s="12">
        <v>0</v>
      </c>
      <c r="AS351" s="12">
        <v>0</v>
      </c>
      <c r="AT351" s="12">
        <v>0</v>
      </c>
      <c r="AU351" s="12">
        <v>0</v>
      </c>
      <c r="AV351" s="12">
        <v>7.9096045197740356E-2</v>
      </c>
      <c r="AW351" s="12">
        <v>3.2088358679470217E-3</v>
      </c>
      <c r="AX351" s="12">
        <v>0.23728813559322096</v>
      </c>
      <c r="AY351" s="12">
        <v>9.6265076038410616E-3</v>
      </c>
      <c r="AZ351" s="12">
        <v>0.63841807909604609</v>
      </c>
      <c r="BA351" s="12">
        <v>2.5899889505572347E-2</v>
      </c>
      <c r="BB351" s="12">
        <v>4.5197740112994496E-2</v>
      </c>
      <c r="BC351" s="12">
        <v>1.8336204959697269E-3</v>
      </c>
      <c r="BD351" s="12">
        <v>0</v>
      </c>
      <c r="BE351" s="12">
        <v>0</v>
      </c>
      <c r="BF351" s="82"/>
    </row>
    <row r="352" spans="1:58" x14ac:dyDescent="0.25">
      <c r="A352" s="1" t="s">
        <v>15</v>
      </c>
      <c r="B352" s="12">
        <v>0.82857142857142863</v>
      </c>
      <c r="C352" s="12">
        <v>1.6972405799636683E-2</v>
      </c>
      <c r="D352" s="12">
        <v>8.5714285714285715E-2</v>
      </c>
      <c r="E352" s="12">
        <v>1.7557661172037948E-3</v>
      </c>
      <c r="F352" s="12">
        <v>5.7142857142857141E-2</v>
      </c>
      <c r="G352" s="12">
        <v>1.1705107448025298E-3</v>
      </c>
      <c r="H352" s="12">
        <v>0</v>
      </c>
      <c r="I352" s="12">
        <v>0</v>
      </c>
      <c r="J352" s="12">
        <v>2.8571428571428571E-2</v>
      </c>
      <c r="K352" s="12">
        <v>5.852553724012649E-4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12">
        <v>0</v>
      </c>
      <c r="AK352" s="12">
        <v>0</v>
      </c>
      <c r="AL352" s="12">
        <v>0</v>
      </c>
      <c r="AM352" s="12">
        <v>0</v>
      </c>
      <c r="AN352" s="12">
        <v>0</v>
      </c>
      <c r="AO352" s="12">
        <v>0</v>
      </c>
      <c r="AP352" s="12">
        <v>0</v>
      </c>
      <c r="AQ352" s="12">
        <v>0</v>
      </c>
      <c r="AR352" s="12">
        <v>0</v>
      </c>
      <c r="AS352" s="12">
        <v>0</v>
      </c>
      <c r="AT352" s="12">
        <v>0.3232323232323232</v>
      </c>
      <c r="AU352" s="12">
        <v>1.8728171916840477E-2</v>
      </c>
      <c r="AV352" s="12">
        <v>3.0303030303030297E-2</v>
      </c>
      <c r="AW352" s="12">
        <v>1.7557661172037948E-3</v>
      </c>
      <c r="AX352" s="12">
        <v>0.1616161616161616</v>
      </c>
      <c r="AY352" s="12">
        <v>9.3640859584202384E-3</v>
      </c>
      <c r="AZ352" s="12">
        <v>0.35353535353535348</v>
      </c>
      <c r="BA352" s="12">
        <v>2.0483938034044274E-2</v>
      </c>
      <c r="BB352" s="12">
        <v>0</v>
      </c>
      <c r="BC352" s="12">
        <v>0</v>
      </c>
      <c r="BD352" s="12">
        <v>0.13131313131313133</v>
      </c>
      <c r="BE352" s="12">
        <v>7.6083198412164443E-3</v>
      </c>
      <c r="BF352" s="82"/>
    </row>
    <row r="353" spans="1:58" x14ac:dyDescent="0.25">
      <c r="A353" s="1" t="s">
        <v>16</v>
      </c>
      <c r="B353" s="12">
        <v>1</v>
      </c>
      <c r="C353" s="12">
        <v>1.3220779616089091E-2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1</v>
      </c>
      <c r="Q353" s="12">
        <v>2.1323838090466282E-3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12">
        <v>0</v>
      </c>
      <c r="AK353" s="12">
        <v>0</v>
      </c>
      <c r="AL353" s="12">
        <v>0</v>
      </c>
      <c r="AM353" s="12">
        <v>0</v>
      </c>
      <c r="AN353" s="12">
        <v>0</v>
      </c>
      <c r="AO353" s="12">
        <v>0</v>
      </c>
      <c r="AP353" s="12">
        <v>0</v>
      </c>
      <c r="AQ353" s="12">
        <v>0</v>
      </c>
      <c r="AR353" s="12">
        <v>0</v>
      </c>
      <c r="AS353" s="12">
        <v>0</v>
      </c>
      <c r="AT353" s="12">
        <v>0</v>
      </c>
      <c r="AU353" s="12">
        <v>0</v>
      </c>
      <c r="AV353" s="12">
        <v>8.9655172413792755E-2</v>
      </c>
      <c r="AW353" s="12">
        <v>5.5441979035212316E-3</v>
      </c>
      <c r="AX353" s="12">
        <v>0.39310344827586058</v>
      </c>
      <c r="AY353" s="12">
        <v>2.4309175423131556E-2</v>
      </c>
      <c r="AZ353" s="12">
        <v>0.21379310344827501</v>
      </c>
      <c r="BA353" s="12">
        <v>1.3220779616089091E-2</v>
      </c>
      <c r="BB353" s="12">
        <v>6.8965517241379058E-3</v>
      </c>
      <c r="BC353" s="12">
        <v>4.2647676180932565E-4</v>
      </c>
      <c r="BD353" s="12">
        <v>0.29655172413792991</v>
      </c>
      <c r="BE353" s="12">
        <v>1.8338500757801E-2</v>
      </c>
      <c r="BF353" s="82"/>
    </row>
    <row r="354" spans="1:58" x14ac:dyDescent="0.25">
      <c r="A354" s="1" t="s">
        <v>17</v>
      </c>
      <c r="B354" s="12">
        <v>1</v>
      </c>
      <c r="C354" s="12">
        <v>1.6656328534738855E-2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1</v>
      </c>
      <c r="AG354" s="12">
        <v>7.2418819716255827E-4</v>
      </c>
      <c r="AH354" s="12">
        <v>0</v>
      </c>
      <c r="AI354" s="12">
        <v>0</v>
      </c>
      <c r="AJ354" s="12">
        <v>0</v>
      </c>
      <c r="AK354" s="12">
        <v>0</v>
      </c>
      <c r="AL354" s="12">
        <v>0</v>
      </c>
      <c r="AM354" s="12">
        <v>0</v>
      </c>
      <c r="AN354" s="12">
        <v>0</v>
      </c>
      <c r="AO354" s="12">
        <v>0</v>
      </c>
      <c r="AP354" s="12">
        <v>0</v>
      </c>
      <c r="AQ354" s="12">
        <v>0</v>
      </c>
      <c r="AR354" s="12">
        <v>0</v>
      </c>
      <c r="AS354" s="12">
        <v>0</v>
      </c>
      <c r="AT354" s="12">
        <v>0.16666666666666649</v>
      </c>
      <c r="AU354" s="12">
        <v>3.9830350843940709E-3</v>
      </c>
      <c r="AV354" s="12">
        <v>0.10606060606060597</v>
      </c>
      <c r="AW354" s="12">
        <v>2.5346586900689542E-3</v>
      </c>
      <c r="AX354" s="12">
        <v>0.49999999999999994</v>
      </c>
      <c r="AY354" s="12">
        <v>1.1949105253182222E-2</v>
      </c>
      <c r="AZ354" s="12">
        <v>0.19696969696969682</v>
      </c>
      <c r="BA354" s="12">
        <v>4.7072232815566295E-3</v>
      </c>
      <c r="BB354" s="12">
        <v>1.5151515151515138E-2</v>
      </c>
      <c r="BC354" s="12">
        <v>3.6209409858127913E-4</v>
      </c>
      <c r="BD354" s="12">
        <v>1.5151515151515138E-2</v>
      </c>
      <c r="BE354" s="12">
        <v>3.6209409858127913E-4</v>
      </c>
      <c r="BF354" s="82"/>
    </row>
    <row r="359" spans="1:58" ht="29.25" customHeight="1" x14ac:dyDescent="0.25">
      <c r="A359" s="111" t="s">
        <v>4</v>
      </c>
      <c r="B359" s="111" t="s">
        <v>19</v>
      </c>
      <c r="C359" s="134" t="s">
        <v>57</v>
      </c>
      <c r="D359" s="107"/>
      <c r="E359" s="107"/>
      <c r="F359" s="135"/>
      <c r="G359" s="134" t="s">
        <v>58</v>
      </c>
      <c r="H359" s="107"/>
      <c r="I359" s="107"/>
      <c r="J359" s="135"/>
      <c r="K359" s="134" t="s">
        <v>59</v>
      </c>
      <c r="L359" s="107"/>
      <c r="M359" s="107"/>
      <c r="N359" s="135"/>
      <c r="O359" s="134" t="s">
        <v>60</v>
      </c>
      <c r="P359" s="107"/>
      <c r="Q359" s="107"/>
      <c r="R359" s="135"/>
    </row>
    <row r="360" spans="1:58" ht="15" customHeight="1" x14ac:dyDescent="0.25">
      <c r="A360" s="112"/>
      <c r="B360" s="112"/>
      <c r="C360" s="1" t="s">
        <v>61</v>
      </c>
      <c r="D360" s="1" t="s">
        <v>62</v>
      </c>
      <c r="E360" s="109" t="s">
        <v>67</v>
      </c>
      <c r="F360" s="121" t="s">
        <v>68</v>
      </c>
      <c r="G360" s="1" t="s">
        <v>61</v>
      </c>
      <c r="H360" s="1" t="s">
        <v>62</v>
      </c>
      <c r="I360" s="109" t="s">
        <v>67</v>
      </c>
      <c r="J360" s="121" t="s">
        <v>68</v>
      </c>
      <c r="K360" s="1" t="s">
        <v>61</v>
      </c>
      <c r="L360" s="1" t="s">
        <v>62</v>
      </c>
      <c r="M360" s="109" t="s">
        <v>67</v>
      </c>
      <c r="N360" s="121" t="s">
        <v>68</v>
      </c>
      <c r="O360" s="1" t="s">
        <v>61</v>
      </c>
      <c r="P360" s="1" t="s">
        <v>62</v>
      </c>
      <c r="Q360" s="109" t="s">
        <v>67</v>
      </c>
      <c r="R360" s="121" t="s">
        <v>68</v>
      </c>
    </row>
    <row r="361" spans="1:58" ht="49.5" customHeight="1" x14ac:dyDescent="0.25">
      <c r="A361" s="113"/>
      <c r="B361" s="113"/>
      <c r="C361" s="1" t="s">
        <v>3</v>
      </c>
      <c r="D361" s="1" t="s">
        <v>3</v>
      </c>
      <c r="E361" s="110"/>
      <c r="F361" s="136"/>
      <c r="G361" s="1" t="s">
        <v>3</v>
      </c>
      <c r="H361" s="1" t="s">
        <v>3</v>
      </c>
      <c r="I361" s="110"/>
      <c r="J361" s="136"/>
      <c r="K361" s="1" t="s">
        <v>3</v>
      </c>
      <c r="L361" s="1" t="s">
        <v>3</v>
      </c>
      <c r="M361" s="110"/>
      <c r="N361" s="136"/>
      <c r="O361" s="1" t="s">
        <v>3</v>
      </c>
      <c r="P361" s="1" t="s">
        <v>3</v>
      </c>
      <c r="Q361" s="110"/>
      <c r="R361" s="136"/>
    </row>
    <row r="362" spans="1:58" x14ac:dyDescent="0.25">
      <c r="A362" s="1" t="s">
        <v>5</v>
      </c>
      <c r="B362" s="2">
        <v>6111</v>
      </c>
      <c r="C362" s="12">
        <v>9.8039215686274734E-3</v>
      </c>
      <c r="D362" s="12">
        <v>0.99019607843137247</v>
      </c>
      <c r="E362" s="2">
        <f>B$362*C362</f>
        <v>59.91176470588249</v>
      </c>
      <c r="F362" s="2">
        <f>$B$362*D362</f>
        <v>6051.0882352941171</v>
      </c>
      <c r="G362" s="12">
        <v>0.85294117647058854</v>
      </c>
      <c r="H362" s="12">
        <v>0.1470588235294121</v>
      </c>
      <c r="I362" s="2">
        <f t="shared" ref="I362:I374" si="46">B$362*G362</f>
        <v>5212.3235294117667</v>
      </c>
      <c r="J362" s="2">
        <f>B$362*H362</f>
        <v>898.67647058823741</v>
      </c>
      <c r="K362" s="12">
        <v>2.9411764705882422E-2</v>
      </c>
      <c r="L362" s="12">
        <v>0.97058823529411764</v>
      </c>
      <c r="M362" s="2">
        <f>K362*B$362</f>
        <v>179.73529411764747</v>
      </c>
      <c r="N362" s="2">
        <f>L362*B$362</f>
        <v>5931.2647058823532</v>
      </c>
      <c r="O362" s="12">
        <v>0</v>
      </c>
      <c r="P362" s="12">
        <v>1</v>
      </c>
      <c r="Q362" s="2">
        <f>O362*B$362</f>
        <v>0</v>
      </c>
      <c r="R362" s="2">
        <f>P362*B$362</f>
        <v>6111</v>
      </c>
    </row>
    <row r="363" spans="1:58" x14ac:dyDescent="0.25">
      <c r="A363" s="1" t="s">
        <v>321</v>
      </c>
      <c r="B363" s="2">
        <v>9955</v>
      </c>
      <c r="C363" s="12">
        <v>0</v>
      </c>
      <c r="D363" s="12">
        <v>1</v>
      </c>
      <c r="E363" s="2">
        <f t="shared" ref="E363:E374" si="47">B$362*C363</f>
        <v>0</v>
      </c>
      <c r="F363" s="2">
        <f t="shared" ref="F363:F374" si="48">$B$362*D363</f>
        <v>6111</v>
      </c>
      <c r="G363" s="12">
        <v>0.89304812834224678</v>
      </c>
      <c r="H363" s="12">
        <v>0.10695187165775426</v>
      </c>
      <c r="I363" s="2">
        <f t="shared" si="46"/>
        <v>5457.4171122994703</v>
      </c>
      <c r="J363" s="2">
        <f t="shared" ref="J363:J374" si="49">B$362*H363</f>
        <v>653.58288770053628</v>
      </c>
      <c r="K363" s="12">
        <v>2.1390374331550856E-2</v>
      </c>
      <c r="L363" s="12">
        <v>0.97860962566844933</v>
      </c>
      <c r="M363" s="2">
        <f t="shared" ref="M363:M374" si="50">K363*B$362</f>
        <v>130.71657754010729</v>
      </c>
      <c r="N363" s="2">
        <f t="shared" ref="N363:N374" si="51">L363*B$362</f>
        <v>5980.2834224598937</v>
      </c>
      <c r="O363" s="12">
        <v>0</v>
      </c>
      <c r="P363" s="12">
        <v>1</v>
      </c>
      <c r="Q363" s="2">
        <f t="shared" ref="Q363:Q374" si="52">O363*B$362</f>
        <v>0</v>
      </c>
      <c r="R363" s="2">
        <f t="shared" ref="R363:R374" si="53">P363*B$362</f>
        <v>6111</v>
      </c>
    </row>
    <row r="364" spans="1:58" x14ac:dyDescent="0.25">
      <c r="A364" s="1" t="s">
        <v>7</v>
      </c>
      <c r="B364" s="2">
        <v>23281.428571428569</v>
      </c>
      <c r="C364" s="12">
        <v>3.1446540880503263E-3</v>
      </c>
      <c r="D364" s="12">
        <v>0.9968553459119498</v>
      </c>
      <c r="E364" s="2">
        <f t="shared" si="47"/>
        <v>19.216981132075546</v>
      </c>
      <c r="F364" s="2">
        <f t="shared" si="48"/>
        <v>6091.7830188679254</v>
      </c>
      <c r="G364" s="12">
        <v>0.78301886792453235</v>
      </c>
      <c r="H364" s="12">
        <v>0.21698113207547276</v>
      </c>
      <c r="I364" s="2">
        <f t="shared" si="46"/>
        <v>4785.0283018868167</v>
      </c>
      <c r="J364" s="2">
        <f t="shared" si="49"/>
        <v>1325.971698113214</v>
      </c>
      <c r="K364" s="12">
        <v>1.2578616352201305E-2</v>
      </c>
      <c r="L364" s="12">
        <v>0.98742138364779908</v>
      </c>
      <c r="M364" s="2">
        <f t="shared" si="50"/>
        <v>76.867924528302183</v>
      </c>
      <c r="N364" s="2">
        <f t="shared" si="51"/>
        <v>6034.1320754716999</v>
      </c>
      <c r="O364" s="12">
        <v>3.7735849056603911E-2</v>
      </c>
      <c r="P364" s="12">
        <v>0.96226415094339712</v>
      </c>
      <c r="Q364" s="2">
        <f t="shared" si="52"/>
        <v>230.60377358490649</v>
      </c>
      <c r="R364" s="2">
        <f t="shared" si="53"/>
        <v>5880.3962264150996</v>
      </c>
    </row>
    <row r="365" spans="1:58" x14ac:dyDescent="0.25">
      <c r="A365" s="1" t="s">
        <v>8</v>
      </c>
      <c r="B365" s="2">
        <v>41553</v>
      </c>
      <c r="C365" s="12">
        <v>4.8638523683430489E-2</v>
      </c>
      <c r="D365" s="12">
        <v>0.95136147631656942</v>
      </c>
      <c r="E365" s="2">
        <f t="shared" si="47"/>
        <v>297.23001822944371</v>
      </c>
      <c r="F365" s="2">
        <f t="shared" si="48"/>
        <v>5813.7699817705561</v>
      </c>
      <c r="G365" s="12">
        <v>0.8205387283974902</v>
      </c>
      <c r="H365" s="12">
        <v>0.17946127160250971</v>
      </c>
      <c r="I365" s="2">
        <f t="shared" si="46"/>
        <v>5014.3121692370623</v>
      </c>
      <c r="J365" s="2">
        <f t="shared" si="49"/>
        <v>1096.6878307629368</v>
      </c>
      <c r="K365" s="12">
        <v>1.8132066256939139E-2</v>
      </c>
      <c r="L365" s="12">
        <v>0.98186793374306081</v>
      </c>
      <c r="M365" s="2">
        <f t="shared" si="50"/>
        <v>110.80505689615508</v>
      </c>
      <c r="N365" s="2">
        <f t="shared" si="51"/>
        <v>6000.1949431038447</v>
      </c>
      <c r="O365" s="12">
        <v>4.9822064056939475E-3</v>
      </c>
      <c r="P365" s="12">
        <v>0.99501779359430598</v>
      </c>
      <c r="Q365" s="2">
        <f t="shared" si="52"/>
        <v>30.446263345195714</v>
      </c>
      <c r="R365" s="2">
        <f t="shared" si="53"/>
        <v>6080.5537366548042</v>
      </c>
    </row>
    <row r="366" spans="1:58" x14ac:dyDescent="0.25">
      <c r="A366" s="1" t="s">
        <v>9</v>
      </c>
      <c r="B366" s="2">
        <v>17420</v>
      </c>
      <c r="C366" s="12">
        <v>0</v>
      </c>
      <c r="D366" s="12">
        <v>1</v>
      </c>
      <c r="E366" s="2">
        <f t="shared" si="47"/>
        <v>0</v>
      </c>
      <c r="F366" s="2">
        <f t="shared" si="48"/>
        <v>6111</v>
      </c>
      <c r="G366" s="12">
        <v>0.92785166148499654</v>
      </c>
      <c r="H366" s="12">
        <v>7.2148338515002561E-2</v>
      </c>
      <c r="I366" s="2">
        <f t="shared" si="46"/>
        <v>5670.101503334814</v>
      </c>
      <c r="J366" s="2">
        <f t="shared" si="49"/>
        <v>440.89849666518063</v>
      </c>
      <c r="K366" s="12">
        <v>2.8888947164456561E-2</v>
      </c>
      <c r="L366" s="12">
        <v>0.97111105283554322</v>
      </c>
      <c r="M366" s="2">
        <f t="shared" si="50"/>
        <v>176.54035612199405</v>
      </c>
      <c r="N366" s="2">
        <f t="shared" si="51"/>
        <v>5934.4596438780045</v>
      </c>
      <c r="O366" s="12">
        <v>0</v>
      </c>
      <c r="P366" s="12">
        <v>1</v>
      </c>
      <c r="Q366" s="2">
        <f t="shared" si="52"/>
        <v>0</v>
      </c>
      <c r="R366" s="2">
        <f t="shared" si="53"/>
        <v>6111</v>
      </c>
    </row>
    <row r="367" spans="1:58" x14ac:dyDescent="0.25">
      <c r="A367" s="1" t="s">
        <v>10</v>
      </c>
      <c r="B367" s="2">
        <v>29200</v>
      </c>
      <c r="C367" s="12">
        <v>0.10038546629565336</v>
      </c>
      <c r="D367" s="12">
        <v>0.89961453370434663</v>
      </c>
      <c r="E367" s="2">
        <f t="shared" si="47"/>
        <v>613.4555845327377</v>
      </c>
      <c r="F367" s="2">
        <f t="shared" si="48"/>
        <v>5497.5444154672623</v>
      </c>
      <c r="G367" s="12">
        <v>0.82556443279006386</v>
      </c>
      <c r="H367" s="12">
        <v>0.17443556720993592</v>
      </c>
      <c r="I367" s="2">
        <f t="shared" si="46"/>
        <v>5045.0242487800806</v>
      </c>
      <c r="J367" s="2">
        <f t="shared" si="49"/>
        <v>1065.9757512199185</v>
      </c>
      <c r="K367" s="12">
        <v>6.9531257581368952E-2</v>
      </c>
      <c r="L367" s="12">
        <v>0.93046874241863109</v>
      </c>
      <c r="M367" s="2">
        <f t="shared" si="50"/>
        <v>424.90551507974567</v>
      </c>
      <c r="N367" s="2">
        <f t="shared" si="51"/>
        <v>5686.0944849202542</v>
      </c>
      <c r="O367" s="12">
        <v>6.1708417428568809E-3</v>
      </c>
      <c r="P367" s="12">
        <v>0.99382915825714302</v>
      </c>
      <c r="Q367" s="2">
        <f t="shared" si="52"/>
        <v>37.710013890598397</v>
      </c>
      <c r="R367" s="2">
        <f t="shared" si="53"/>
        <v>6073.2899861094011</v>
      </c>
    </row>
    <row r="368" spans="1:58" x14ac:dyDescent="0.25">
      <c r="A368" s="1" t="s">
        <v>11</v>
      </c>
      <c r="B368" s="2">
        <v>24787.38095238095</v>
      </c>
      <c r="C368" s="12">
        <v>0</v>
      </c>
      <c r="D368" s="12">
        <v>1</v>
      </c>
      <c r="E368" s="2">
        <f t="shared" si="47"/>
        <v>0</v>
      </c>
      <c r="F368" s="2">
        <f t="shared" si="48"/>
        <v>6111</v>
      </c>
      <c r="G368" s="12">
        <v>0.82124155944827448</v>
      </c>
      <c r="H368" s="12">
        <v>0.17875844055172441</v>
      </c>
      <c r="I368" s="2">
        <f t="shared" si="46"/>
        <v>5018.6071697884054</v>
      </c>
      <c r="J368" s="2">
        <f t="shared" si="49"/>
        <v>1092.3928302115878</v>
      </c>
      <c r="K368" s="12">
        <v>1.7722280638521586E-2</v>
      </c>
      <c r="L368" s="12">
        <v>0.98227771936147834</v>
      </c>
      <c r="M368" s="2">
        <f t="shared" si="50"/>
        <v>108.30085698200541</v>
      </c>
      <c r="N368" s="2">
        <f t="shared" si="51"/>
        <v>6002.6991430179942</v>
      </c>
      <c r="O368" s="12">
        <v>0</v>
      </c>
      <c r="P368" s="12">
        <v>1</v>
      </c>
      <c r="Q368" s="2">
        <f t="shared" si="52"/>
        <v>0</v>
      </c>
      <c r="R368" s="2">
        <f t="shared" si="53"/>
        <v>6111</v>
      </c>
    </row>
    <row r="369" spans="1:18" x14ac:dyDescent="0.25">
      <c r="A369" s="1" t="s">
        <v>12</v>
      </c>
      <c r="B369" s="2">
        <v>13800</v>
      </c>
      <c r="C369" s="12">
        <v>0</v>
      </c>
      <c r="D369" s="12">
        <v>1</v>
      </c>
      <c r="E369" s="2">
        <f t="shared" si="47"/>
        <v>0</v>
      </c>
      <c r="F369" s="2">
        <f t="shared" si="48"/>
        <v>6111</v>
      </c>
      <c r="G369" s="12">
        <v>0.89352681683682311</v>
      </c>
      <c r="H369" s="12">
        <v>0.10647318316317828</v>
      </c>
      <c r="I369" s="2">
        <f t="shared" si="46"/>
        <v>5460.3423776898262</v>
      </c>
      <c r="J369" s="2">
        <f t="shared" si="49"/>
        <v>650.65762231018243</v>
      </c>
      <c r="K369" s="12">
        <v>3.0420909475193797E-2</v>
      </c>
      <c r="L369" s="12">
        <v>0.96957909052480662</v>
      </c>
      <c r="M369" s="2">
        <f t="shared" si="50"/>
        <v>185.90217780290931</v>
      </c>
      <c r="N369" s="2">
        <f t="shared" si="51"/>
        <v>5925.0978221970936</v>
      </c>
      <c r="O369" s="12">
        <v>0</v>
      </c>
      <c r="P369" s="12">
        <v>1</v>
      </c>
      <c r="Q369" s="2">
        <f t="shared" si="52"/>
        <v>0</v>
      </c>
      <c r="R369" s="2">
        <f t="shared" si="53"/>
        <v>6111</v>
      </c>
    </row>
    <row r="370" spans="1:18" x14ac:dyDescent="0.25">
      <c r="A370" s="1" t="s">
        <v>13</v>
      </c>
      <c r="B370" s="2">
        <v>21555</v>
      </c>
      <c r="C370" s="12">
        <v>6.9164538233086811E-3</v>
      </c>
      <c r="D370" s="12">
        <v>0.99308354617669137</v>
      </c>
      <c r="E370" s="2">
        <f t="shared" si="47"/>
        <v>42.266449314239352</v>
      </c>
      <c r="F370" s="2">
        <f t="shared" si="48"/>
        <v>6068.7335506857607</v>
      </c>
      <c r="G370" s="12">
        <v>0.92359395556912494</v>
      </c>
      <c r="H370" s="12">
        <v>7.6406044430875453E-2</v>
      </c>
      <c r="I370" s="2">
        <f t="shared" si="46"/>
        <v>5644.0826624829224</v>
      </c>
      <c r="J370" s="2">
        <f t="shared" si="49"/>
        <v>466.91733751707989</v>
      </c>
      <c r="K370" s="12">
        <v>8.3127466829496136E-2</v>
      </c>
      <c r="L370" s="12">
        <v>0.9168725331705041</v>
      </c>
      <c r="M370" s="2">
        <f t="shared" si="50"/>
        <v>507.99194979505086</v>
      </c>
      <c r="N370" s="2">
        <f t="shared" si="51"/>
        <v>5603.0080502049505</v>
      </c>
      <c r="O370" s="12">
        <v>0</v>
      </c>
      <c r="P370" s="12">
        <v>1</v>
      </c>
      <c r="Q370" s="2">
        <f t="shared" si="52"/>
        <v>0</v>
      </c>
      <c r="R370" s="2">
        <f t="shared" si="53"/>
        <v>6111</v>
      </c>
    </row>
    <row r="371" spans="1:18" x14ac:dyDescent="0.25">
      <c r="A371" s="1" t="s">
        <v>14</v>
      </c>
      <c r="B371" s="2">
        <v>18230</v>
      </c>
      <c r="C371" s="12">
        <v>3.1545741324921174E-3</v>
      </c>
      <c r="D371" s="12">
        <v>0.99684542586750791</v>
      </c>
      <c r="E371" s="2">
        <f t="shared" si="47"/>
        <v>19.277602523659329</v>
      </c>
      <c r="F371" s="2">
        <f t="shared" si="48"/>
        <v>6091.722397476341</v>
      </c>
      <c r="G371" s="12">
        <v>0.62776025236593425</v>
      </c>
      <c r="H371" s="12">
        <v>0.37223974763407014</v>
      </c>
      <c r="I371" s="2">
        <f t="shared" si="46"/>
        <v>3836.2429022082242</v>
      </c>
      <c r="J371" s="2">
        <f t="shared" si="49"/>
        <v>2274.7570977918026</v>
      </c>
      <c r="K371" s="12">
        <v>1.5772870662460591E-2</v>
      </c>
      <c r="L371" s="12">
        <v>0.98422712933753953</v>
      </c>
      <c r="M371" s="2">
        <f t="shared" si="50"/>
        <v>96.388012618296671</v>
      </c>
      <c r="N371" s="2">
        <f t="shared" si="51"/>
        <v>6014.6119873817042</v>
      </c>
      <c r="O371" s="12">
        <v>0</v>
      </c>
      <c r="P371" s="12">
        <v>1</v>
      </c>
      <c r="Q371" s="2">
        <f t="shared" si="52"/>
        <v>0</v>
      </c>
      <c r="R371" s="2">
        <f t="shared" si="53"/>
        <v>6111</v>
      </c>
    </row>
    <row r="372" spans="1:18" x14ac:dyDescent="0.25">
      <c r="A372" s="1" t="s">
        <v>15</v>
      </c>
      <c r="B372" s="2">
        <v>19824</v>
      </c>
      <c r="C372" s="12">
        <v>7.4074074074073981E-3</v>
      </c>
      <c r="D372" s="12">
        <v>0.99259259259259247</v>
      </c>
      <c r="E372" s="2">
        <f t="shared" si="47"/>
        <v>45.266666666666609</v>
      </c>
      <c r="F372" s="2">
        <f t="shared" si="48"/>
        <v>6065.7333333333327</v>
      </c>
      <c r="G372" s="12">
        <v>0.81481481481481366</v>
      </c>
      <c r="H372" s="12">
        <v>0.18518518518518495</v>
      </c>
      <c r="I372" s="2">
        <f t="shared" si="46"/>
        <v>4979.3333333333267</v>
      </c>
      <c r="J372" s="2">
        <f t="shared" si="49"/>
        <v>1131.6666666666652</v>
      </c>
      <c r="K372" s="12">
        <v>2.2222222222222195E-2</v>
      </c>
      <c r="L372" s="12">
        <v>0.97777777777777752</v>
      </c>
      <c r="M372" s="2">
        <f t="shared" si="50"/>
        <v>135.79999999999984</v>
      </c>
      <c r="N372" s="2">
        <f t="shared" si="51"/>
        <v>5975.199999999998</v>
      </c>
      <c r="O372" s="12">
        <v>0</v>
      </c>
      <c r="P372" s="12">
        <v>1</v>
      </c>
      <c r="Q372" s="2">
        <f t="shared" si="52"/>
        <v>0</v>
      </c>
      <c r="R372" s="2">
        <f t="shared" si="53"/>
        <v>6111</v>
      </c>
    </row>
    <row r="373" spans="1:18" x14ac:dyDescent="0.25">
      <c r="A373" s="1" t="s">
        <v>16</v>
      </c>
      <c r="B373" s="2">
        <v>20117</v>
      </c>
      <c r="C373" s="12">
        <v>0</v>
      </c>
      <c r="D373" s="12">
        <v>1</v>
      </c>
      <c r="E373" s="2">
        <f t="shared" si="47"/>
        <v>0</v>
      </c>
      <c r="F373" s="2">
        <f t="shared" si="48"/>
        <v>6111</v>
      </c>
      <c r="G373" s="12">
        <v>0.75544165598462387</v>
      </c>
      <c r="H373" s="12">
        <v>0.24455834401537502</v>
      </c>
      <c r="I373" s="2">
        <f t="shared" si="46"/>
        <v>4616.5039597220366</v>
      </c>
      <c r="J373" s="2">
        <f t="shared" si="49"/>
        <v>1494.4960402779568</v>
      </c>
      <c r="K373" s="12">
        <v>3.2988631865239731E-2</v>
      </c>
      <c r="L373" s="12">
        <v>0.96701136813476007</v>
      </c>
      <c r="M373" s="2">
        <f t="shared" si="50"/>
        <v>201.59352932848</v>
      </c>
      <c r="N373" s="2">
        <f t="shared" si="51"/>
        <v>5909.4064706715189</v>
      </c>
      <c r="O373" s="12">
        <v>0</v>
      </c>
      <c r="P373" s="12">
        <v>1</v>
      </c>
      <c r="Q373" s="2">
        <f t="shared" si="52"/>
        <v>0</v>
      </c>
      <c r="R373" s="2">
        <f t="shared" si="53"/>
        <v>6111</v>
      </c>
    </row>
    <row r="374" spans="1:18" x14ac:dyDescent="0.25">
      <c r="A374" s="1" t="s">
        <v>17</v>
      </c>
      <c r="B374" s="2">
        <v>10448</v>
      </c>
      <c r="C374" s="12">
        <v>4.3478260869565223E-2</v>
      </c>
      <c r="D374" s="12">
        <v>0.95652173913043481</v>
      </c>
      <c r="E374" s="2">
        <f t="shared" si="47"/>
        <v>265.69565217391306</v>
      </c>
      <c r="F374" s="2">
        <f t="shared" si="48"/>
        <v>5845.304347826087</v>
      </c>
      <c r="G374" s="12">
        <v>0.92173913043478262</v>
      </c>
      <c r="H374" s="12">
        <v>7.8260869565217397E-2</v>
      </c>
      <c r="I374" s="2">
        <f t="shared" si="46"/>
        <v>5632.7478260869566</v>
      </c>
      <c r="J374" s="2">
        <f t="shared" si="49"/>
        <v>478.25217391304352</v>
      </c>
      <c r="K374" s="12">
        <v>9.5652173913043481E-2</v>
      </c>
      <c r="L374" s="12">
        <v>0.90434782608695652</v>
      </c>
      <c r="M374" s="2">
        <f t="shared" si="50"/>
        <v>584.53043478260872</v>
      </c>
      <c r="N374" s="2">
        <f t="shared" si="51"/>
        <v>5526.4695652173914</v>
      </c>
      <c r="O374" s="12">
        <v>0</v>
      </c>
      <c r="P374" s="12">
        <v>1</v>
      </c>
      <c r="Q374" s="2">
        <f t="shared" si="52"/>
        <v>0</v>
      </c>
      <c r="R374" s="2">
        <f t="shared" si="53"/>
        <v>6111</v>
      </c>
    </row>
    <row r="375" spans="1:18" x14ac:dyDescent="0.25">
      <c r="B375" s="3">
        <f>SUM(B362:B374)</f>
        <v>256281.80952380953</v>
      </c>
    </row>
    <row r="376" spans="1:18" ht="13.5" customHeight="1" x14ac:dyDescent="0.25"/>
    <row r="377" spans="1:18" ht="13.5" customHeight="1" x14ac:dyDescent="0.25"/>
    <row r="378" spans="1:18" ht="13.5" customHeight="1" x14ac:dyDescent="0.25"/>
    <row r="379" spans="1:18" ht="13.5" customHeight="1" x14ac:dyDescent="0.25"/>
    <row r="380" spans="1:18" ht="13.5" customHeight="1" x14ac:dyDescent="0.25"/>
    <row r="383" spans="1:18" x14ac:dyDescent="0.25">
      <c r="A383" s="133"/>
      <c r="B383" s="133"/>
      <c r="C383" s="133"/>
      <c r="D383" s="133"/>
    </row>
    <row r="384" spans="1:18" x14ac:dyDescent="0.25">
      <c r="A384" s="94"/>
      <c r="B384" s="94"/>
      <c r="C384" s="94"/>
      <c r="D384" s="94"/>
    </row>
    <row r="386" spans="1:30" x14ac:dyDescent="0.25">
      <c r="A386" s="132"/>
      <c r="B386" s="132"/>
      <c r="C386" s="132"/>
      <c r="D386" s="132"/>
      <c r="E386" s="132"/>
      <c r="F386" s="95"/>
    </row>
    <row r="397" spans="1:30" ht="25.5" x14ac:dyDescent="0.25">
      <c r="A397" s="10"/>
      <c r="B397" s="1" t="s">
        <v>63</v>
      </c>
      <c r="C397" s="1" t="s">
        <v>64</v>
      </c>
      <c r="D397" s="1" t="s">
        <v>65</v>
      </c>
      <c r="E397" s="1" t="s">
        <v>40</v>
      </c>
      <c r="I397" s="10"/>
      <c r="J397" s="1" t="s">
        <v>63</v>
      </c>
      <c r="K397" s="1" t="s">
        <v>64</v>
      </c>
      <c r="L397" s="1" t="s">
        <v>65</v>
      </c>
      <c r="M397" s="1" t="s">
        <v>40</v>
      </c>
      <c r="Q397" s="10"/>
      <c r="R397" s="1" t="s">
        <v>63</v>
      </c>
      <c r="S397" s="1" t="s">
        <v>64</v>
      </c>
      <c r="T397" s="1" t="s">
        <v>65</v>
      </c>
      <c r="U397" s="1" t="s">
        <v>40</v>
      </c>
      <c r="Y397" s="10"/>
      <c r="Z397" s="1" t="s">
        <v>63</v>
      </c>
      <c r="AA397" s="1" t="s">
        <v>64</v>
      </c>
      <c r="AB397" s="1" t="s">
        <v>65</v>
      </c>
      <c r="AC397" s="1" t="s">
        <v>40</v>
      </c>
    </row>
    <row r="398" spans="1:30" x14ac:dyDescent="0.25">
      <c r="A398" s="1" t="s">
        <v>61</v>
      </c>
      <c r="B398" s="10">
        <v>2.9234970286801909</v>
      </c>
      <c r="C398" s="10">
        <v>2.9234970286801905</v>
      </c>
      <c r="D398" s="10">
        <v>2.9234970286801905</v>
      </c>
      <c r="E398" s="2">
        <f>(B398)/100*$B$375</f>
        <v>7492.3910864763975</v>
      </c>
      <c r="F398" s="12">
        <f>B398/100</f>
        <v>2.9234970286801908E-2</v>
      </c>
      <c r="I398" s="1" t="s">
        <v>61</v>
      </c>
      <c r="J398" s="10">
        <v>82.141191077230587</v>
      </c>
      <c r="K398" s="10">
        <v>82.141191077230218</v>
      </c>
      <c r="L398" s="10">
        <v>82.141191077230218</v>
      </c>
      <c r="M398" s="2">
        <f>(J398)/100*$B$375</f>
        <v>210512.93085713653</v>
      </c>
      <c r="N398" s="12">
        <f>J398/100</f>
        <v>0.82141191077230591</v>
      </c>
      <c r="Q398" s="1" t="s">
        <v>61</v>
      </c>
      <c r="R398" s="10">
        <v>3.7176709192894832</v>
      </c>
      <c r="S398" s="10">
        <v>3.7176709192894823</v>
      </c>
      <c r="T398" s="10">
        <v>3.7176709192894823</v>
      </c>
      <c r="U398" s="2">
        <f>(R398)/100*$B$375</f>
        <v>9527.7143040955325</v>
      </c>
      <c r="V398" s="12">
        <f>R398/100</f>
        <v>3.7176709192894834E-2</v>
      </c>
      <c r="Y398" s="1" t="s">
        <v>61</v>
      </c>
      <c r="Z398" s="10">
        <v>0.63364966541804635</v>
      </c>
      <c r="AA398" s="10">
        <v>0.63364966541804635</v>
      </c>
      <c r="AB398" s="10">
        <v>0.63364966541804635</v>
      </c>
      <c r="AC398" s="2">
        <f>(Z398)/100*$B$375</f>
        <v>1623.928828574934</v>
      </c>
      <c r="AD398" s="12">
        <f>Z398/100</f>
        <v>6.3364966541804638E-3</v>
      </c>
    </row>
    <row r="399" spans="1:30" x14ac:dyDescent="0.25">
      <c r="A399" s="1" t="s">
        <v>62</v>
      </c>
      <c r="B399" s="10">
        <v>97.076502971319826</v>
      </c>
      <c r="C399" s="10">
        <v>97.076502971319812</v>
      </c>
      <c r="D399" s="10">
        <v>100</v>
      </c>
      <c r="E399" s="2">
        <f>(B399)/100*$B$375</f>
        <v>248789.41843733317</v>
      </c>
      <c r="F399" s="12">
        <f>B399/100</f>
        <v>0.97076502971319822</v>
      </c>
      <c r="I399" s="1" t="s">
        <v>62</v>
      </c>
      <c r="J399" s="10">
        <v>17.858808922769864</v>
      </c>
      <c r="K399" s="10">
        <v>17.858808922769786</v>
      </c>
      <c r="L399" s="10">
        <v>100</v>
      </c>
      <c r="M399" s="2">
        <f>(J399)/100*$B$375</f>
        <v>45768.878666674165</v>
      </c>
      <c r="N399" s="12">
        <f>J399/100</f>
        <v>0.17858808922769864</v>
      </c>
      <c r="Q399" s="1" t="s">
        <v>62</v>
      </c>
      <c r="R399" s="10">
        <v>96.282329080710539</v>
      </c>
      <c r="S399" s="10">
        <v>96.282329080710525</v>
      </c>
      <c r="T399" s="10">
        <v>100</v>
      </c>
      <c r="U399" s="2">
        <f>(R399)/100*$B$375</f>
        <v>246754.09521971404</v>
      </c>
      <c r="V399" s="12">
        <f>R399/100</f>
        <v>0.96282329080710538</v>
      </c>
      <c r="Y399" s="1" t="s">
        <v>62</v>
      </c>
      <c r="Z399" s="10">
        <v>99.366350334581952</v>
      </c>
      <c r="AA399" s="10">
        <v>99.366350334581952</v>
      </c>
      <c r="AB399" s="10">
        <v>100</v>
      </c>
      <c r="AC399" s="2">
        <f>(Z399)/100*$B$375</f>
        <v>254657.88069523461</v>
      </c>
      <c r="AD399" s="12">
        <f>Z399/100</f>
        <v>0.99366350334581954</v>
      </c>
    </row>
    <row r="400" spans="1:30" x14ac:dyDescent="0.25">
      <c r="A400" s="1" t="s">
        <v>39</v>
      </c>
      <c r="B400" s="10">
        <v>100.00000000000001</v>
      </c>
      <c r="C400" s="10">
        <v>100</v>
      </c>
      <c r="D400" s="10"/>
      <c r="E400" s="2">
        <f>SUM(E398:E399)</f>
        <v>256281.80952380956</v>
      </c>
      <c r="I400" s="1" t="s">
        <v>39</v>
      </c>
      <c r="J400" s="10">
        <v>100.00000000000044</v>
      </c>
      <c r="K400" s="10">
        <v>100</v>
      </c>
      <c r="L400" s="10"/>
      <c r="M400" s="2">
        <f>SUM(M398:M399)</f>
        <v>256281.80952381069</v>
      </c>
      <c r="Q400" s="1" t="s">
        <v>39</v>
      </c>
      <c r="R400" s="10">
        <v>100.00000000000001</v>
      </c>
      <c r="S400" s="10">
        <v>100</v>
      </c>
      <c r="T400" s="10"/>
      <c r="U400" s="2">
        <f>SUM(U398:U399)</f>
        <v>256281.80952380958</v>
      </c>
      <c r="Y400" s="1" t="s">
        <v>39</v>
      </c>
      <c r="Z400" s="10">
        <v>100</v>
      </c>
      <c r="AA400" s="10">
        <v>100</v>
      </c>
      <c r="AB400" s="10"/>
      <c r="AC400" s="2">
        <f>SUM(AC398:AC399)</f>
        <v>256281.80952380953</v>
      </c>
    </row>
    <row r="414" spans="1:6" x14ac:dyDescent="0.25">
      <c r="A414" s="95"/>
      <c r="B414" s="95"/>
      <c r="C414" s="95"/>
      <c r="D414" s="95"/>
      <c r="E414" s="95"/>
      <c r="F414" s="95"/>
    </row>
    <row r="415" spans="1:6" ht="12.75" customHeight="1" x14ac:dyDescent="0.25">
      <c r="A415" s="132"/>
      <c r="B415" s="132"/>
      <c r="C415" s="132"/>
      <c r="D415" s="132"/>
      <c r="E415" s="132"/>
      <c r="F415" s="95"/>
    </row>
    <row r="416" spans="1:6" ht="78.75" customHeight="1" x14ac:dyDescent="0.25"/>
    <row r="420" spans="1:6" x14ac:dyDescent="0.25">
      <c r="A420" s="95"/>
      <c r="B420" s="95"/>
      <c r="C420" s="95"/>
      <c r="D420" s="95"/>
      <c r="E420" s="95"/>
      <c r="F420" s="95"/>
    </row>
    <row r="421" spans="1:6" x14ac:dyDescent="0.25">
      <c r="A421" s="132"/>
      <c r="B421" s="132"/>
      <c r="C421" s="132"/>
      <c r="D421" s="132"/>
      <c r="E421" s="132"/>
      <c r="F421" s="95"/>
    </row>
    <row r="426" spans="1:6" x14ac:dyDescent="0.25">
      <c r="A426" s="95"/>
      <c r="B426" s="95"/>
      <c r="C426" s="95"/>
      <c r="D426" s="95"/>
      <c r="E426" s="95"/>
      <c r="F426" s="95"/>
    </row>
    <row r="427" spans="1:6" x14ac:dyDescent="0.25">
      <c r="A427" s="132"/>
      <c r="B427" s="132"/>
      <c r="C427" s="132"/>
      <c r="D427" s="132"/>
      <c r="E427" s="132"/>
      <c r="F427" s="95"/>
    </row>
  </sheetData>
  <mergeCells count="265">
    <mergeCell ref="I253:J253"/>
    <mergeCell ref="L253:M253"/>
    <mergeCell ref="H191:H192"/>
    <mergeCell ref="C190:H190"/>
    <mergeCell ref="A109:A113"/>
    <mergeCell ref="R110:W110"/>
    <mergeCell ref="C112:E112"/>
    <mergeCell ref="F112:H112"/>
    <mergeCell ref="I112:K112"/>
    <mergeCell ref="L112:N112"/>
    <mergeCell ref="C111:N111"/>
    <mergeCell ref="N227:O227"/>
    <mergeCell ref="P227:Q227"/>
    <mergeCell ref="R227:S227"/>
    <mergeCell ref="O111:Q111"/>
    <mergeCell ref="O110:Q110"/>
    <mergeCell ref="O112:Q112"/>
    <mergeCell ref="B271:E271"/>
    <mergeCell ref="A245:A247"/>
    <mergeCell ref="B245:M245"/>
    <mergeCell ref="A211:A212"/>
    <mergeCell ref="B211:C211"/>
    <mergeCell ref="A97:A98"/>
    <mergeCell ref="B97:F97"/>
    <mergeCell ref="H253:H254"/>
    <mergeCell ref="K253:K254"/>
    <mergeCell ref="D227:E227"/>
    <mergeCell ref="F227:G227"/>
    <mergeCell ref="H227:I227"/>
    <mergeCell ref="J227:K227"/>
    <mergeCell ref="L227:M227"/>
    <mergeCell ref="C110:N110"/>
    <mergeCell ref="K167:K168"/>
    <mergeCell ref="B225:Y225"/>
    <mergeCell ref="B226:E226"/>
    <mergeCell ref="F226:I226"/>
    <mergeCell ref="J226:M226"/>
    <mergeCell ref="N226:Q226"/>
    <mergeCell ref="R226:U226"/>
    <mergeCell ref="V226:Y226"/>
    <mergeCell ref="N253:N254"/>
    <mergeCell ref="A359:A361"/>
    <mergeCell ref="A78:A80"/>
    <mergeCell ref="B60:G60"/>
    <mergeCell ref="A60:A61"/>
    <mergeCell ref="BB340:BC340"/>
    <mergeCell ref="BD340:BE340"/>
    <mergeCell ref="A338:A341"/>
    <mergeCell ref="B339:K339"/>
    <mergeCell ref="X339:AE339"/>
    <mergeCell ref="AF339:AM339"/>
    <mergeCell ref="AN339:AS339"/>
    <mergeCell ref="B338:BE338"/>
    <mergeCell ref="AP340:AQ340"/>
    <mergeCell ref="AR340:AS340"/>
    <mergeCell ref="AT340:AU340"/>
    <mergeCell ref="AV340:AW340"/>
    <mergeCell ref="AX340:AY340"/>
    <mergeCell ref="AZ340:BA340"/>
    <mergeCell ref="AD340:AE340"/>
    <mergeCell ref="AF340:AG340"/>
    <mergeCell ref="AH340:AI340"/>
    <mergeCell ref="L339:U339"/>
    <mergeCell ref="V339:W339"/>
    <mergeCell ref="A271:A272"/>
    <mergeCell ref="AD112:AF112"/>
    <mergeCell ref="X111:AF111"/>
    <mergeCell ref="X110:AF110"/>
    <mergeCell ref="AJ340:AK340"/>
    <mergeCell ref="AL340:AM340"/>
    <mergeCell ref="B325:G325"/>
    <mergeCell ref="A325:A326"/>
    <mergeCell ref="AT339:BE339"/>
    <mergeCell ref="B340:C340"/>
    <mergeCell ref="D340:E340"/>
    <mergeCell ref="F340:G340"/>
    <mergeCell ref="H340:I340"/>
    <mergeCell ref="J340:K340"/>
    <mergeCell ref="L340:M340"/>
    <mergeCell ref="AN340:AO340"/>
    <mergeCell ref="N340:O340"/>
    <mergeCell ref="P340:Q340"/>
    <mergeCell ref="R340:S340"/>
    <mergeCell ref="T340:U340"/>
    <mergeCell ref="V340:W340"/>
    <mergeCell ref="X340:Y340"/>
    <mergeCell ref="Z340:AA340"/>
    <mergeCell ref="AB340:AC340"/>
    <mergeCell ref="A304:A306"/>
    <mergeCell ref="C2:AC2"/>
    <mergeCell ref="C150:H150"/>
    <mergeCell ref="B150:B151"/>
    <mergeCell ref="L150:Q150"/>
    <mergeCell ref="K150:K151"/>
    <mergeCell ref="N133:O133"/>
    <mergeCell ref="P133:Q133"/>
    <mergeCell ref="R133:S133"/>
    <mergeCell ref="T133:U133"/>
    <mergeCell ref="V133:W133"/>
    <mergeCell ref="J133:K133"/>
    <mergeCell ref="L133:M133"/>
    <mergeCell ref="H133:I133"/>
    <mergeCell ref="T42:AB42"/>
    <mergeCell ref="X112:Z112"/>
    <mergeCell ref="AA112:AC112"/>
    <mergeCell ref="A2:A4"/>
    <mergeCell ref="B23:J23"/>
    <mergeCell ref="B40:BC40"/>
    <mergeCell ref="B41:J41"/>
    <mergeCell ref="K41:S41"/>
    <mergeCell ref="T41:AB41"/>
    <mergeCell ref="AC41:AK41"/>
    <mergeCell ref="AL41:AT41"/>
    <mergeCell ref="AU41:BC41"/>
    <mergeCell ref="B2:B4"/>
    <mergeCell ref="C3:E3"/>
    <mergeCell ref="F3:H3"/>
    <mergeCell ref="I3:K3"/>
    <mergeCell ref="L3:N3"/>
    <mergeCell ref="O3:Q3"/>
    <mergeCell ref="R3:T3"/>
    <mergeCell ref="U3:W3"/>
    <mergeCell ref="A23:A24"/>
    <mergeCell ref="A40:A44"/>
    <mergeCell ref="AC42:AK42"/>
    <mergeCell ref="AL42:AT42"/>
    <mergeCell ref="AU42:BC42"/>
    <mergeCell ref="X3:Z3"/>
    <mergeCell ref="AA3:AC3"/>
    <mergeCell ref="C78:Q78"/>
    <mergeCell ref="B78:B80"/>
    <mergeCell ref="K79:K80"/>
    <mergeCell ref="N79:N80"/>
    <mergeCell ref="Q79:Q80"/>
    <mergeCell ref="D133:E133"/>
    <mergeCell ref="F133:G133"/>
    <mergeCell ref="B132:E132"/>
    <mergeCell ref="C167:H167"/>
    <mergeCell ref="B167:B168"/>
    <mergeCell ref="L167:Q167"/>
    <mergeCell ref="C109:AX109"/>
    <mergeCell ref="B109:B113"/>
    <mergeCell ref="B133:C133"/>
    <mergeCell ref="AG112:AI112"/>
    <mergeCell ref="AG111:AI111"/>
    <mergeCell ref="AG110:AI110"/>
    <mergeCell ref="AV112:AX112"/>
    <mergeCell ref="AS112:AU112"/>
    <mergeCell ref="AP112:AR112"/>
    <mergeCell ref="AM112:AO112"/>
    <mergeCell ref="AJ112:AL112"/>
    <mergeCell ref="AJ111:AX111"/>
    <mergeCell ref="AJ110:AX110"/>
    <mergeCell ref="Q360:Q361"/>
    <mergeCell ref="R360:R361"/>
    <mergeCell ref="C79:D79"/>
    <mergeCell ref="F79:G79"/>
    <mergeCell ref="I79:J79"/>
    <mergeCell ref="L79:M79"/>
    <mergeCell ref="O79:P79"/>
    <mergeCell ref="G359:J359"/>
    <mergeCell ref="K359:N359"/>
    <mergeCell ref="O359:R359"/>
    <mergeCell ref="I360:I361"/>
    <mergeCell ref="J360:J361"/>
    <mergeCell ref="M360:M361"/>
    <mergeCell ref="N360:N361"/>
    <mergeCell ref="E79:E80"/>
    <mergeCell ref="H79:H80"/>
    <mergeCell ref="R112:T112"/>
    <mergeCell ref="F132:G132"/>
    <mergeCell ref="H132:I132"/>
    <mergeCell ref="J132:K132"/>
    <mergeCell ref="L132:M132"/>
    <mergeCell ref="N132:W132"/>
    <mergeCell ref="B131:W131"/>
    <mergeCell ref="U112:W112"/>
    <mergeCell ref="A427:E427"/>
    <mergeCell ref="A383:D383"/>
    <mergeCell ref="A415:E415"/>
    <mergeCell ref="B42:J42"/>
    <mergeCell ref="A421:E421"/>
    <mergeCell ref="A386:E386"/>
    <mergeCell ref="A252:A254"/>
    <mergeCell ref="C253:D253"/>
    <mergeCell ref="F253:G253"/>
    <mergeCell ref="B252:B254"/>
    <mergeCell ref="C252:N252"/>
    <mergeCell ref="B359:B361"/>
    <mergeCell ref="E360:E361"/>
    <mergeCell ref="C359:F359"/>
    <mergeCell ref="F360:F361"/>
    <mergeCell ref="A190:A192"/>
    <mergeCell ref="C191:D191"/>
    <mergeCell ref="F191:G191"/>
    <mergeCell ref="B190:B192"/>
    <mergeCell ref="E191:E192"/>
    <mergeCell ref="E253:E254"/>
    <mergeCell ref="A131:A134"/>
    <mergeCell ref="K42:S42"/>
    <mergeCell ref="R111:W111"/>
    <mergeCell ref="Z247:AA247"/>
    <mergeCell ref="B246:C246"/>
    <mergeCell ref="T227:U227"/>
    <mergeCell ref="V227:W227"/>
    <mergeCell ref="X227:Y227"/>
    <mergeCell ref="A225:A228"/>
    <mergeCell ref="L246:M246"/>
    <mergeCell ref="J246:K246"/>
    <mergeCell ref="H246:I246"/>
    <mergeCell ref="F246:G246"/>
    <mergeCell ref="D246:E246"/>
    <mergeCell ref="P245:AA245"/>
    <mergeCell ref="P246:Q246"/>
    <mergeCell ref="R246:S246"/>
    <mergeCell ref="T246:U246"/>
    <mergeCell ref="V246:W246"/>
    <mergeCell ref="X246:Y246"/>
    <mergeCell ref="Z246:AA246"/>
    <mergeCell ref="P247:Q247"/>
    <mergeCell ref="R247:S247"/>
    <mergeCell ref="T247:U247"/>
    <mergeCell ref="V247:W247"/>
    <mergeCell ref="X247:Y247"/>
    <mergeCell ref="B227:C227"/>
    <mergeCell ref="AP286:AQ286"/>
    <mergeCell ref="AR286:AS286"/>
    <mergeCell ref="AT286:AU286"/>
    <mergeCell ref="AV286:AW286"/>
    <mergeCell ref="A284:A287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B284:AW284"/>
    <mergeCell ref="B285:I285"/>
    <mergeCell ref="J285:Q285"/>
    <mergeCell ref="R285:Y285"/>
    <mergeCell ref="Z285:AG285"/>
    <mergeCell ref="AH285:AO285"/>
    <mergeCell ref="AP285:AW285"/>
    <mergeCell ref="B286:C286"/>
    <mergeCell ref="D286:E286"/>
    <mergeCell ref="B304:B306"/>
    <mergeCell ref="C305:E305"/>
    <mergeCell ref="F305:H305"/>
    <mergeCell ref="I305:K305"/>
    <mergeCell ref="AL286:AM286"/>
    <mergeCell ref="AN286:AO286"/>
    <mergeCell ref="L305:N305"/>
    <mergeCell ref="O305:Q305"/>
    <mergeCell ref="R305:T305"/>
    <mergeCell ref="C304:T304"/>
    <mergeCell ref="F286:G286"/>
    <mergeCell ref="H286:I286"/>
    <mergeCell ref="J286:K286"/>
    <mergeCell ref="L286:M286"/>
    <mergeCell ref="N286:O286"/>
    <mergeCell ref="P286:Q286"/>
    <mergeCell ref="R286:S28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showGridLines="0" topLeftCell="A35" zoomScale="40" zoomScaleNormal="40" workbookViewId="0">
      <selection activeCell="A35" sqref="A1:XFD1048576"/>
    </sheetView>
  </sheetViews>
  <sheetFormatPr baseColWidth="10" defaultRowHeight="12.75" x14ac:dyDescent="0.25"/>
  <cols>
    <col min="1" max="1" width="13.7109375" style="55" customWidth="1"/>
    <col min="2" max="2" width="14.140625" style="55" customWidth="1"/>
    <col min="3" max="4" width="11.5703125" style="55" bestFit="1" customWidth="1"/>
    <col min="5" max="5" width="13.28515625" style="55" bestFit="1" customWidth="1"/>
    <col min="6" max="7" width="11.5703125" style="55" bestFit="1" customWidth="1"/>
    <col min="8" max="8" width="11.42578125" style="55"/>
    <col min="9" max="9" width="11.5703125" style="55" bestFit="1" customWidth="1"/>
    <col min="10" max="11" width="11.42578125" style="55"/>
    <col min="12" max="13" width="12" style="55" bestFit="1" customWidth="1"/>
    <col min="14" max="16384" width="11.42578125" style="55"/>
  </cols>
  <sheetData>
    <row r="1" spans="1:27" ht="102.75" customHeight="1" x14ac:dyDescent="0.25"/>
    <row r="2" spans="1:27" ht="15" customHeight="1" x14ac:dyDescent="0.25">
      <c r="A2" s="159"/>
      <c r="B2" s="160"/>
      <c r="C2" s="114" t="s">
        <v>92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6"/>
      <c r="AA2" s="96"/>
    </row>
    <row r="3" spans="1:27" ht="15" customHeight="1" x14ac:dyDescent="0.25">
      <c r="A3" s="161"/>
      <c r="B3" s="162"/>
      <c r="C3" s="117" t="s">
        <v>93</v>
      </c>
      <c r="D3" s="119"/>
      <c r="E3" s="117" t="s">
        <v>94</v>
      </c>
      <c r="F3" s="119"/>
      <c r="G3" s="117" t="s">
        <v>95</v>
      </c>
      <c r="H3" s="119"/>
      <c r="I3" s="117" t="s">
        <v>96</v>
      </c>
      <c r="J3" s="119"/>
      <c r="K3" s="117" t="s">
        <v>97</v>
      </c>
      <c r="L3" s="119"/>
      <c r="M3" s="117" t="s">
        <v>98</v>
      </c>
      <c r="N3" s="119"/>
      <c r="O3" s="117" t="s">
        <v>99</v>
      </c>
      <c r="P3" s="119"/>
      <c r="Q3" s="117" t="s">
        <v>100</v>
      </c>
      <c r="R3" s="119"/>
      <c r="S3" s="117" t="s">
        <v>101</v>
      </c>
      <c r="T3" s="119"/>
      <c r="U3" s="117" t="s">
        <v>102</v>
      </c>
      <c r="V3" s="119"/>
      <c r="W3" s="117" t="s">
        <v>103</v>
      </c>
      <c r="X3" s="119"/>
      <c r="Y3" s="117" t="s">
        <v>104</v>
      </c>
      <c r="Z3" s="119"/>
      <c r="AA3" s="96"/>
    </row>
    <row r="4" spans="1:27" ht="25.5" x14ac:dyDescent="0.25">
      <c r="A4" s="163"/>
      <c r="B4" s="164"/>
      <c r="C4" s="1" t="s">
        <v>3</v>
      </c>
      <c r="D4" s="1" t="s">
        <v>18</v>
      </c>
      <c r="E4" s="1" t="s">
        <v>3</v>
      </c>
      <c r="F4" s="1" t="s">
        <v>18</v>
      </c>
      <c r="G4" s="1" t="s">
        <v>3</v>
      </c>
      <c r="H4" s="1" t="s">
        <v>18</v>
      </c>
      <c r="I4" s="1" t="s">
        <v>3</v>
      </c>
      <c r="J4" s="1" t="s">
        <v>18</v>
      </c>
      <c r="K4" s="1" t="s">
        <v>3</v>
      </c>
      <c r="L4" s="1" t="s">
        <v>18</v>
      </c>
      <c r="M4" s="1" t="s">
        <v>3</v>
      </c>
      <c r="N4" s="1" t="s">
        <v>18</v>
      </c>
      <c r="O4" s="1" t="s">
        <v>3</v>
      </c>
      <c r="P4" s="1" t="s">
        <v>18</v>
      </c>
      <c r="Q4" s="1" t="s">
        <v>3</v>
      </c>
      <c r="R4" s="1" t="s">
        <v>18</v>
      </c>
      <c r="S4" s="1" t="s">
        <v>3</v>
      </c>
      <c r="T4" s="1" t="s">
        <v>18</v>
      </c>
      <c r="U4" s="1" t="s">
        <v>3</v>
      </c>
      <c r="V4" s="1" t="s">
        <v>18</v>
      </c>
      <c r="W4" s="1" t="s">
        <v>3</v>
      </c>
      <c r="X4" s="1" t="s">
        <v>18</v>
      </c>
      <c r="Y4" s="1" t="s">
        <v>3</v>
      </c>
      <c r="Z4" s="1" t="s">
        <v>18</v>
      </c>
      <c r="AA4" s="96"/>
    </row>
    <row r="5" spans="1:27" ht="15" customHeight="1" x14ac:dyDescent="0.25">
      <c r="A5" s="121" t="s">
        <v>4</v>
      </c>
      <c r="B5" s="1" t="s">
        <v>5</v>
      </c>
      <c r="C5" s="12">
        <v>0.15306122448979628</v>
      </c>
      <c r="D5" s="12">
        <v>3.7348538375295403E-3</v>
      </c>
      <c r="E5" s="12">
        <v>0.17346938775510246</v>
      </c>
      <c r="F5" s="12">
        <v>4.2328343492001458E-3</v>
      </c>
      <c r="G5" s="12">
        <v>0.20408163265306173</v>
      </c>
      <c r="H5" s="12">
        <v>4.979805116706054E-3</v>
      </c>
      <c r="I5" s="12">
        <v>0.11224489795918395</v>
      </c>
      <c r="J5" s="12">
        <v>2.7388928141883293E-3</v>
      </c>
      <c r="K5" s="12">
        <v>0.2448979591836741</v>
      </c>
      <c r="L5" s="12">
        <v>5.975766140047265E-3</v>
      </c>
      <c r="M5" s="12">
        <v>5.1020408163265418E-2</v>
      </c>
      <c r="N5" s="12">
        <v>1.2449512791765133E-3</v>
      </c>
      <c r="O5" s="12">
        <v>1.0204081632653083E-2</v>
      </c>
      <c r="P5" s="12">
        <v>2.4899025583530264E-4</v>
      </c>
      <c r="Q5" s="12">
        <v>4.0816326530612332E-2</v>
      </c>
      <c r="R5" s="12">
        <v>9.9596102334121054E-4</v>
      </c>
      <c r="S5" s="12">
        <v>0</v>
      </c>
      <c r="T5" s="12">
        <v>0</v>
      </c>
      <c r="U5" s="12">
        <v>1.0204081632653083E-2</v>
      </c>
      <c r="V5" s="12">
        <v>2.4899025583530264E-4</v>
      </c>
      <c r="W5" s="12">
        <v>0</v>
      </c>
      <c r="X5" s="12">
        <v>0</v>
      </c>
      <c r="Y5" s="12">
        <v>0</v>
      </c>
      <c r="Z5" s="12">
        <v>0</v>
      </c>
      <c r="AA5" s="96"/>
    </row>
    <row r="6" spans="1:27" x14ac:dyDescent="0.25">
      <c r="A6" s="112"/>
      <c r="B6" s="1" t="s">
        <v>321</v>
      </c>
      <c r="C6" s="12">
        <v>0.27419354838709775</v>
      </c>
      <c r="D6" s="12">
        <v>1.1066475383191707E-2</v>
      </c>
      <c r="E6" s="12">
        <v>0.1236559139784949</v>
      </c>
      <c r="F6" s="12">
        <v>4.9907634081060573E-3</v>
      </c>
      <c r="G6" s="12">
        <v>0.15053763440860249</v>
      </c>
      <c r="H6" s="12">
        <v>6.0757119750856348E-3</v>
      </c>
      <c r="I6" s="12">
        <v>0.16666666666666707</v>
      </c>
      <c r="J6" s="12">
        <v>6.7266811152733828E-3</v>
      </c>
      <c r="K6" s="12">
        <v>0.19354838709677477</v>
      </c>
      <c r="L6" s="12">
        <v>7.8116296822529638E-3</v>
      </c>
      <c r="M6" s="12">
        <v>5.3763440860215173E-2</v>
      </c>
      <c r="N6" s="12">
        <v>2.1698971339591555E-3</v>
      </c>
      <c r="O6" s="12">
        <v>2.1505376344086079E-2</v>
      </c>
      <c r="P6" s="12">
        <v>8.6795885358366247E-4</v>
      </c>
      <c r="Q6" s="12">
        <v>1.6129032258064557E-2</v>
      </c>
      <c r="R6" s="12">
        <v>6.5096914018774677E-4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96"/>
    </row>
    <row r="7" spans="1:27" ht="15" customHeight="1" x14ac:dyDescent="0.25">
      <c r="A7" s="112"/>
      <c r="B7" s="1" t="s">
        <v>7</v>
      </c>
      <c r="C7" s="12">
        <v>8.1355932203390005E-2</v>
      </c>
      <c r="D7" s="12">
        <v>9.2200585649860906E-3</v>
      </c>
      <c r="E7" s="12">
        <v>4.0677966101694982E-2</v>
      </c>
      <c r="F7" s="12">
        <v>4.6100292824930436E-3</v>
      </c>
      <c r="G7" s="12">
        <v>5.7627118644067901E-2</v>
      </c>
      <c r="H7" s="12">
        <v>6.530874816865144E-3</v>
      </c>
      <c r="I7" s="12">
        <v>0.10508474576271214</v>
      </c>
      <c r="J7" s="12">
        <v>1.1909242313107037E-2</v>
      </c>
      <c r="K7" s="12">
        <v>0.24745762711864483</v>
      </c>
      <c r="L7" s="12">
        <v>2.8044344801832721E-2</v>
      </c>
      <c r="M7" s="12">
        <v>0.30508474576271283</v>
      </c>
      <c r="N7" s="12">
        <v>3.4575219618697875E-2</v>
      </c>
      <c r="O7" s="12">
        <v>6.4406779661017072E-2</v>
      </c>
      <c r="P7" s="12">
        <v>7.2992130306139867E-3</v>
      </c>
      <c r="Q7" s="12">
        <v>6.779661016949165E-2</v>
      </c>
      <c r="R7" s="12">
        <v>7.6833821374884068E-3</v>
      </c>
      <c r="S7" s="12">
        <v>2.7118644067796661E-2</v>
      </c>
      <c r="T7" s="12">
        <v>3.0733528549953624E-3</v>
      </c>
      <c r="U7" s="12">
        <v>0</v>
      </c>
      <c r="V7" s="12">
        <v>0</v>
      </c>
      <c r="W7" s="12">
        <v>0</v>
      </c>
      <c r="X7" s="12">
        <v>0</v>
      </c>
      <c r="Y7" s="12">
        <v>3.3898305084745835E-3</v>
      </c>
      <c r="Z7" s="12">
        <v>3.8416910687442041E-4</v>
      </c>
      <c r="AA7" s="96"/>
    </row>
    <row r="8" spans="1:27" ht="15" customHeight="1" x14ac:dyDescent="0.25">
      <c r="A8" s="112"/>
      <c r="B8" s="1" t="s">
        <v>8</v>
      </c>
      <c r="C8" s="12">
        <v>0.26089179352049657</v>
      </c>
      <c r="D8" s="12">
        <v>4.1725589867567775E-2</v>
      </c>
      <c r="E8" s="12">
        <v>0.26646525975113727</v>
      </c>
      <c r="F8" s="12">
        <v>4.2616979216931049E-2</v>
      </c>
      <c r="G8" s="12">
        <v>0.17802328524613661</v>
      </c>
      <c r="H8" s="12">
        <v>2.8472059189066621E-2</v>
      </c>
      <c r="I8" s="12">
        <v>0.1072596971068452</v>
      </c>
      <c r="J8" s="12">
        <v>1.7154522457020711E-2</v>
      </c>
      <c r="K8" s="12">
        <v>0.10943718864952627</v>
      </c>
      <c r="L8" s="12">
        <v>1.7502778405680399E-2</v>
      </c>
      <c r="M8" s="12">
        <v>3.047100429291405E-2</v>
      </c>
      <c r="N8" s="12">
        <v>4.8733638219216023E-3</v>
      </c>
      <c r="O8" s="12">
        <v>3.0327660673181756E-2</v>
      </c>
      <c r="P8" s="12">
        <v>4.8504382365424197E-3</v>
      </c>
      <c r="Q8" s="12">
        <v>1.100833180394911E-2</v>
      </c>
      <c r="R8" s="12">
        <v>1.7606116765094665E-3</v>
      </c>
      <c r="S8" s="12">
        <v>0</v>
      </c>
      <c r="T8" s="12">
        <v>0</v>
      </c>
      <c r="U8" s="12">
        <v>6.1157789558138062E-3</v>
      </c>
      <c r="V8" s="12">
        <v>9.7812384585772958E-4</v>
      </c>
      <c r="W8" s="12">
        <v>0</v>
      </c>
      <c r="X8" s="12">
        <v>0</v>
      </c>
      <c r="Y8" s="12">
        <v>0</v>
      </c>
      <c r="Z8" s="12">
        <v>0</v>
      </c>
      <c r="AA8" s="96"/>
    </row>
    <row r="9" spans="1:27" x14ac:dyDescent="0.25">
      <c r="A9" s="112"/>
      <c r="B9" s="1" t="s">
        <v>9</v>
      </c>
      <c r="C9" s="12">
        <v>0.20421479421110247</v>
      </c>
      <c r="D9" s="12">
        <v>1.2365042527891506E-2</v>
      </c>
      <c r="E9" s="12">
        <v>0.15291963263816202</v>
      </c>
      <c r="F9" s="12">
        <v>9.2591615030877105E-3</v>
      </c>
      <c r="G9" s="12">
        <v>0.13820018963398173</v>
      </c>
      <c r="H9" s="12">
        <v>8.3679109967927587E-3</v>
      </c>
      <c r="I9" s="12">
        <v>0.15607941919192897</v>
      </c>
      <c r="J9" s="12">
        <v>9.4504840527948556E-3</v>
      </c>
      <c r="K9" s="12">
        <v>0.16336484438012228</v>
      </c>
      <c r="L9" s="12">
        <v>9.8916107235328191E-3</v>
      </c>
      <c r="M9" s="12">
        <v>9.088207406767386E-2</v>
      </c>
      <c r="N9" s="12">
        <v>5.5028369282007572E-3</v>
      </c>
      <c r="O9" s="12">
        <v>3.2672968876024465E-2</v>
      </c>
      <c r="P9" s="12">
        <v>1.9783221447065642E-3</v>
      </c>
      <c r="Q9" s="12">
        <v>3.627853331317267E-2</v>
      </c>
      <c r="R9" s="12">
        <v>2.1966361888707897E-3</v>
      </c>
      <c r="S9" s="12">
        <v>7.2111288742964085E-3</v>
      </c>
      <c r="T9" s="12">
        <v>4.3662808832844991E-4</v>
      </c>
      <c r="U9" s="12">
        <v>7.2854251881932838E-3</v>
      </c>
      <c r="V9" s="12">
        <v>4.4112667073796324E-4</v>
      </c>
      <c r="W9" s="12">
        <v>7.2854251881932838E-3</v>
      </c>
      <c r="X9" s="12">
        <v>4.4112667073796324E-4</v>
      </c>
      <c r="Y9" s="12">
        <v>3.6055644371482043E-3</v>
      </c>
      <c r="Z9" s="12">
        <v>2.1831404416422495E-4</v>
      </c>
      <c r="AA9" s="96"/>
    </row>
    <row r="10" spans="1:27" x14ac:dyDescent="0.25">
      <c r="A10" s="112"/>
      <c r="B10" s="1" t="s">
        <v>10</v>
      </c>
      <c r="C10" s="12">
        <v>5.9771455441545183E-2</v>
      </c>
      <c r="D10" s="12">
        <v>1.089033755493493E-2</v>
      </c>
      <c r="E10" s="12">
        <v>0.10434194350247689</v>
      </c>
      <c r="F10" s="12">
        <v>1.9011064353137781E-2</v>
      </c>
      <c r="G10" s="12">
        <v>9.7316986330251196E-2</v>
      </c>
      <c r="H10" s="12">
        <v>1.7731119698129041E-2</v>
      </c>
      <c r="I10" s="12">
        <v>0.17586120721614931</v>
      </c>
      <c r="J10" s="12">
        <v>3.2041848324661018E-2</v>
      </c>
      <c r="K10" s="12">
        <v>0.35586973901411961</v>
      </c>
      <c r="L10" s="12">
        <v>6.4839337687544379E-2</v>
      </c>
      <c r="M10" s="12">
        <v>0.13244177219137965</v>
      </c>
      <c r="N10" s="12">
        <v>2.4130842973172754E-2</v>
      </c>
      <c r="O10" s="12">
        <v>6.0346981959626199E-2</v>
      </c>
      <c r="P10" s="12">
        <v>1.0995198278292224E-2</v>
      </c>
      <c r="Q10" s="12">
        <v>7.0249571722256991E-3</v>
      </c>
      <c r="R10" s="12">
        <v>1.2799446550087435E-3</v>
      </c>
      <c r="S10" s="12">
        <v>0</v>
      </c>
      <c r="T10" s="12">
        <v>0</v>
      </c>
      <c r="U10" s="12">
        <v>0</v>
      </c>
      <c r="V10" s="12">
        <v>0</v>
      </c>
      <c r="W10" s="12">
        <v>7.0249571722256991E-3</v>
      </c>
      <c r="X10" s="12">
        <v>1.2799446550087435E-3</v>
      </c>
      <c r="Y10" s="12">
        <v>0</v>
      </c>
      <c r="Z10" s="12">
        <v>0</v>
      </c>
      <c r="AA10" s="96"/>
    </row>
    <row r="11" spans="1:27" ht="15" customHeight="1" x14ac:dyDescent="0.25">
      <c r="A11" s="112"/>
      <c r="B11" s="1" t="s">
        <v>11</v>
      </c>
      <c r="C11" s="12">
        <v>0.11441008105404553</v>
      </c>
      <c r="D11" s="12">
        <v>9.8291487280120875E-3</v>
      </c>
      <c r="E11" s="12">
        <v>8.1004841846413725E-2</v>
      </c>
      <c r="F11" s="12">
        <v>6.9592524615150076E-3</v>
      </c>
      <c r="G11" s="12">
        <v>0.13238278692345384</v>
      </c>
      <c r="H11" s="12">
        <v>1.1373211955725215E-2</v>
      </c>
      <c r="I11" s="12">
        <v>0.24685670069453772</v>
      </c>
      <c r="J11" s="12">
        <v>2.120784465214029E-2</v>
      </c>
      <c r="K11" s="12">
        <v>0.2634635712227964</v>
      </c>
      <c r="L11" s="12">
        <v>2.2634566832784385E-2</v>
      </c>
      <c r="M11" s="12">
        <v>9.3769537219376101E-2</v>
      </c>
      <c r="N11" s="12">
        <v>8.0558873745638568E-3</v>
      </c>
      <c r="O11" s="12">
        <v>5.3981950325263123E-2</v>
      </c>
      <c r="P11" s="12">
        <v>4.6376736515423523E-3</v>
      </c>
      <c r="Q11" s="12">
        <v>8.9863529347041643E-3</v>
      </c>
      <c r="R11" s="12">
        <v>7.7203161385656471E-4</v>
      </c>
      <c r="S11" s="12">
        <v>0</v>
      </c>
      <c r="T11" s="12">
        <v>0</v>
      </c>
      <c r="U11" s="12">
        <v>0</v>
      </c>
      <c r="V11" s="12">
        <v>0</v>
      </c>
      <c r="W11" s="12">
        <v>5.144177779407828E-3</v>
      </c>
      <c r="X11" s="12">
        <v>4.4194434626131757E-4</v>
      </c>
      <c r="Y11" s="12">
        <v>0</v>
      </c>
      <c r="Z11" s="12">
        <v>0</v>
      </c>
      <c r="AA11" s="96"/>
    </row>
    <row r="12" spans="1:27" x14ac:dyDescent="0.25">
      <c r="A12" s="112"/>
      <c r="B12" s="1" t="s">
        <v>12</v>
      </c>
      <c r="C12" s="12">
        <v>0.13245210382538913</v>
      </c>
      <c r="D12" s="12">
        <v>3.636102714389809E-3</v>
      </c>
      <c r="E12" s="12">
        <v>0.21427256753997848</v>
      </c>
      <c r="F12" s="12">
        <v>5.8822551092015509E-3</v>
      </c>
      <c r="G12" s="12">
        <v>0.15299924697418532</v>
      </c>
      <c r="H12" s="12">
        <v>4.2001671634889761E-3</v>
      </c>
      <c r="I12" s="12">
        <v>0.17348503864288228</v>
      </c>
      <c r="J12" s="12">
        <v>4.7625473789906555E-3</v>
      </c>
      <c r="K12" s="12">
        <v>0.23463565624847707</v>
      </c>
      <c r="L12" s="12">
        <v>6.4412668575082564E-3</v>
      </c>
      <c r="M12" s="12">
        <v>5.1245154911792087E-2</v>
      </c>
      <c r="N12" s="12">
        <v>1.4067926555529442E-3</v>
      </c>
      <c r="O12" s="12">
        <v>1.5349005881497927E-2</v>
      </c>
      <c r="P12" s="12">
        <v>4.2136410322688806E-4</v>
      </c>
      <c r="Q12" s="12">
        <v>1.5349005881497927E-2</v>
      </c>
      <c r="R12" s="12">
        <v>4.2136410322688806E-4</v>
      </c>
      <c r="S12" s="12">
        <v>1.0212220094298872E-2</v>
      </c>
      <c r="T12" s="12">
        <v>2.8034799095209606E-4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96"/>
    </row>
    <row r="13" spans="1:27" x14ac:dyDescent="0.25">
      <c r="A13" s="112"/>
      <c r="B13" s="1" t="s">
        <v>13</v>
      </c>
      <c r="C13" s="12">
        <v>0.30542914629881401</v>
      </c>
      <c r="D13" s="12">
        <v>2.4791060570809171E-2</v>
      </c>
      <c r="E13" s="12">
        <v>0.18745936845319036</v>
      </c>
      <c r="F13" s="12">
        <v>1.5215694422764792E-2</v>
      </c>
      <c r="G13" s="12">
        <v>0.15307213076133491</v>
      </c>
      <c r="H13" s="12">
        <v>1.2424552507161332E-2</v>
      </c>
      <c r="I13" s="12">
        <v>9.0498993977076794E-2</v>
      </c>
      <c r="J13" s="12">
        <v>7.3456186761168872E-3</v>
      </c>
      <c r="K13" s="12">
        <v>0.13891417074023754</v>
      </c>
      <c r="L13" s="12">
        <v>1.1275379781848701E-2</v>
      </c>
      <c r="M13" s="12">
        <v>3.4647279591439407E-2</v>
      </c>
      <c r="N13" s="12">
        <v>2.8122489859720044E-3</v>
      </c>
      <c r="O13" s="12">
        <v>2.0814371944822038E-2</v>
      </c>
      <c r="P13" s="12">
        <v>1.6894600986200575E-3</v>
      </c>
      <c r="Q13" s="12">
        <v>6.9164538233086811E-3</v>
      </c>
      <c r="R13" s="12">
        <v>5.6139444367597335E-4</v>
      </c>
      <c r="S13" s="12">
        <v>1.3832907646617362E-2</v>
      </c>
      <c r="T13" s="12">
        <v>1.1227888873519467E-3</v>
      </c>
      <c r="U13" s="12">
        <v>4.8415176763160754E-2</v>
      </c>
      <c r="V13" s="12">
        <v>3.9297611057318134E-3</v>
      </c>
      <c r="W13" s="12">
        <v>0</v>
      </c>
      <c r="X13" s="12">
        <v>0</v>
      </c>
      <c r="Y13" s="12">
        <v>0</v>
      </c>
      <c r="Z13" s="12">
        <v>0</v>
      </c>
      <c r="AA13" s="96"/>
    </row>
    <row r="14" spans="1:27" x14ac:dyDescent="0.25">
      <c r="A14" s="112"/>
      <c r="B14" s="1" t="s">
        <v>14</v>
      </c>
      <c r="C14" s="12">
        <v>8.945686900958473E-2</v>
      </c>
      <c r="D14" s="12">
        <v>6.8176112261104224E-3</v>
      </c>
      <c r="E14" s="12">
        <v>9.2651757188498468E-2</v>
      </c>
      <c r="F14" s="12">
        <v>7.0610973413286517E-3</v>
      </c>
      <c r="G14" s="12">
        <v>0.10862619808306714</v>
      </c>
      <c r="H14" s="12">
        <v>8.2785279174197972E-3</v>
      </c>
      <c r="I14" s="12">
        <v>0.18210862619808313</v>
      </c>
      <c r="J14" s="12">
        <v>1.3878708567439071E-2</v>
      </c>
      <c r="K14" s="12">
        <v>0.3130990415335464</v>
      </c>
      <c r="L14" s="12">
        <v>2.3861639291386467E-2</v>
      </c>
      <c r="M14" s="12">
        <v>0.13099041533546332</v>
      </c>
      <c r="N14" s="12">
        <v>9.9829307239474013E-3</v>
      </c>
      <c r="O14" s="12">
        <v>6.7092651757188551E-2</v>
      </c>
      <c r="P14" s="12">
        <v>5.1132084195828174E-3</v>
      </c>
      <c r="Q14" s="12">
        <v>1.2779552715654967E-2</v>
      </c>
      <c r="R14" s="12">
        <v>9.7394446087291798E-4</v>
      </c>
      <c r="S14" s="12">
        <v>3.1948881789137418E-3</v>
      </c>
      <c r="T14" s="12">
        <v>2.4348611521822949E-4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96"/>
    </row>
    <row r="15" spans="1:27" x14ac:dyDescent="0.25">
      <c r="A15" s="112"/>
      <c r="B15" s="1" t="s">
        <v>15</v>
      </c>
      <c r="C15" s="12">
        <v>0.27272727272727271</v>
      </c>
      <c r="D15" s="12">
        <v>1.1196046687015683E-2</v>
      </c>
      <c r="E15" s="12">
        <v>0.19191919191919193</v>
      </c>
      <c r="F15" s="12">
        <v>7.87869952049252E-3</v>
      </c>
      <c r="G15" s="12">
        <v>0.1111111111111111</v>
      </c>
      <c r="H15" s="12">
        <v>4.5613523539693532E-3</v>
      </c>
      <c r="I15" s="12">
        <v>7.0707070707070704E-2</v>
      </c>
      <c r="J15" s="12">
        <v>2.9026787707077699E-3</v>
      </c>
      <c r="K15" s="12">
        <v>0.19191919191919193</v>
      </c>
      <c r="L15" s="12">
        <v>7.87869952049252E-3</v>
      </c>
      <c r="M15" s="12">
        <v>6.0606060606060608E-2</v>
      </c>
      <c r="N15" s="12">
        <v>2.4880103748923747E-3</v>
      </c>
      <c r="O15" s="12">
        <v>5.0505050505050511E-2</v>
      </c>
      <c r="P15" s="12">
        <v>2.073341979076979E-3</v>
      </c>
      <c r="Q15" s="12">
        <v>3.0303030303030307E-2</v>
      </c>
      <c r="R15" s="12">
        <v>1.2440051874461873E-3</v>
      </c>
      <c r="S15" s="12">
        <v>1.0101010101010102E-2</v>
      </c>
      <c r="T15" s="12">
        <v>4.1466839581539579E-4</v>
      </c>
      <c r="U15" s="12">
        <v>1.0101010101010102E-2</v>
      </c>
      <c r="V15" s="12">
        <v>4.1466839581539579E-4</v>
      </c>
      <c r="W15" s="12">
        <v>0</v>
      </c>
      <c r="X15" s="12">
        <v>0</v>
      </c>
      <c r="Y15" s="12">
        <v>0</v>
      </c>
      <c r="Z15" s="12">
        <v>0</v>
      </c>
      <c r="AA15" s="96"/>
    </row>
    <row r="16" spans="1:27" x14ac:dyDescent="0.25">
      <c r="A16" s="112"/>
      <c r="B16" s="1" t="s">
        <v>16</v>
      </c>
      <c r="C16" s="12">
        <v>0.17266955806275797</v>
      </c>
      <c r="D16" s="12">
        <v>1.2117235810678785E-2</v>
      </c>
      <c r="E16" s="12">
        <v>0.16026370567013692</v>
      </c>
      <c r="F16" s="12">
        <v>1.1246644372556115E-2</v>
      </c>
      <c r="G16" s="12">
        <v>0.1186087785889314</v>
      </c>
      <c r="H16" s="12">
        <v>8.3234737813848263E-3</v>
      </c>
      <c r="I16" s="12">
        <v>0.13050844326458427</v>
      </c>
      <c r="J16" s="12">
        <v>9.158543057988194E-3</v>
      </c>
      <c r="K16" s="12">
        <v>0.28602862611462976</v>
      </c>
      <c r="L16" s="12">
        <v>2.0072306607605658E-2</v>
      </c>
      <c r="M16" s="12">
        <v>7.5541406473351447E-2</v>
      </c>
      <c r="N16" s="12">
        <v>5.3011836364070912E-3</v>
      </c>
      <c r="O16" s="12">
        <v>2.7836629654210011E-2</v>
      </c>
      <c r="P16" s="12">
        <v>1.9534595992421631E-3</v>
      </c>
      <c r="Q16" s="12">
        <v>1.0993407358246559E-2</v>
      </c>
      <c r="R16" s="12">
        <v>7.7147188431622021E-4</v>
      </c>
      <c r="S16" s="12">
        <v>1.1699629875433784E-2</v>
      </c>
      <c r="T16" s="12">
        <v>8.2103166121944525E-4</v>
      </c>
      <c r="U16" s="12">
        <v>0</v>
      </c>
      <c r="V16" s="12">
        <v>0</v>
      </c>
      <c r="W16" s="12">
        <v>5.849814937716892E-3</v>
      </c>
      <c r="X16" s="12">
        <v>4.1051583060972263E-4</v>
      </c>
      <c r="Y16" s="12">
        <v>0</v>
      </c>
      <c r="Z16" s="12">
        <v>0</v>
      </c>
      <c r="AA16" s="96"/>
    </row>
    <row r="17" spans="1:27" ht="15" customHeight="1" x14ac:dyDescent="0.25">
      <c r="A17" s="113"/>
      <c r="B17" s="1" t="s">
        <v>17</v>
      </c>
      <c r="C17" s="12">
        <v>0.30434782608695654</v>
      </c>
      <c r="D17" s="12">
        <v>1.133840388060125E-2</v>
      </c>
      <c r="E17" s="12">
        <v>0.2</v>
      </c>
      <c r="F17" s="12">
        <v>7.4509511215379663E-3</v>
      </c>
      <c r="G17" s="12">
        <v>0.16521739130434782</v>
      </c>
      <c r="H17" s="12">
        <v>6.1551335351835365E-3</v>
      </c>
      <c r="I17" s="12">
        <v>0.13043478260869565</v>
      </c>
      <c r="J17" s="12">
        <v>4.8593159488291085E-3</v>
      </c>
      <c r="K17" s="12">
        <v>0.10434782608695653</v>
      </c>
      <c r="L17" s="12">
        <v>3.8874527590632866E-3</v>
      </c>
      <c r="M17" s="12">
        <v>2.6086956521739132E-2</v>
      </c>
      <c r="N17" s="12">
        <v>9.7186318976582166E-4</v>
      </c>
      <c r="O17" s="12">
        <v>3.4782608695652174E-2</v>
      </c>
      <c r="P17" s="12">
        <v>1.2958175863544289E-3</v>
      </c>
      <c r="Q17" s="12">
        <v>2.6086956521739132E-2</v>
      </c>
      <c r="R17" s="12">
        <v>9.7186318976582166E-4</v>
      </c>
      <c r="S17" s="12">
        <v>8.6956521739130436E-3</v>
      </c>
      <c r="T17" s="12">
        <v>3.2395439658860722E-4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96"/>
    </row>
    <row r="18" spans="1:27" x14ac:dyDescent="0.25">
      <c r="D18" s="76"/>
      <c r="F18" s="76"/>
    </row>
    <row r="21" spans="1:27" ht="30" customHeight="1" x14ac:dyDescent="0.25">
      <c r="B21" s="157"/>
      <c r="C21" s="156" t="s">
        <v>150</v>
      </c>
      <c r="D21" s="143"/>
      <c r="E21" s="143"/>
      <c r="F21" s="143"/>
      <c r="G21" s="144"/>
      <c r="H21" s="96"/>
      <c r="I21" s="14"/>
    </row>
    <row r="22" spans="1:27" ht="25.5" x14ac:dyDescent="0.25">
      <c r="B22" s="158"/>
      <c r="C22" s="1" t="s">
        <v>63</v>
      </c>
      <c r="D22" s="1" t="s">
        <v>64</v>
      </c>
      <c r="E22" s="1" t="s">
        <v>65</v>
      </c>
      <c r="F22" s="1" t="s">
        <v>40</v>
      </c>
      <c r="G22" s="1"/>
    </row>
    <row r="23" spans="1:27" x14ac:dyDescent="0.25">
      <c r="B23" s="1" t="s">
        <v>93</v>
      </c>
      <c r="C23" s="10">
        <v>16.243603603889259</v>
      </c>
      <c r="D23" s="10">
        <v>16.872796735371757</v>
      </c>
      <c r="E23" s="10">
        <v>16.872796735371757</v>
      </c>
      <c r="F23" s="2">
        <f>(C23/100)*'Acceso a servicios'!$B$18</f>
        <v>41629.401247922127</v>
      </c>
      <c r="G23" s="13">
        <f>C23/100</f>
        <v>0.16243603603889259</v>
      </c>
    </row>
    <row r="24" spans="1:27" ht="25.5" x14ac:dyDescent="0.25">
      <c r="B24" s="1" t="s">
        <v>94</v>
      </c>
      <c r="C24" s="10">
        <v>14.095553844745771</v>
      </c>
      <c r="D24" s="10">
        <v>14.641542646235134</v>
      </c>
      <c r="E24" s="10">
        <v>31.514339381606892</v>
      </c>
      <c r="F24" s="2">
        <f>(C24/100)*'Acceso a servicios'!$B$18</f>
        <v>36124.340455717364</v>
      </c>
      <c r="G24" s="13">
        <f t="shared" ref="G24:G34" si="0">C24/100</f>
        <v>0.1409555384474577</v>
      </c>
    </row>
    <row r="25" spans="1:27" ht="25.5" x14ac:dyDescent="0.25">
      <c r="B25" s="1" t="s">
        <v>95</v>
      </c>
      <c r="C25" s="10">
        <v>12.272034981953679</v>
      </c>
      <c r="D25" s="10">
        <v>12.747390100697739</v>
      </c>
      <c r="E25" s="10">
        <v>44.261729482304631</v>
      </c>
      <c r="F25" s="2">
        <f>(C25/100)*'Acceso a servicios'!$B$18</f>
        <v>31450.9933171458</v>
      </c>
      <c r="G25" s="13">
        <f t="shared" si="0"/>
        <v>0.12272034981953679</v>
      </c>
    </row>
    <row r="26" spans="1:27" ht="25.5" x14ac:dyDescent="0.25">
      <c r="B26" s="1" t="s">
        <v>96</v>
      </c>
      <c r="C26" s="10">
        <v>13.876200620052867</v>
      </c>
      <c r="D26" s="10">
        <v>14.413692812925637</v>
      </c>
      <c r="E26" s="10">
        <v>58.67542229523027</v>
      </c>
      <c r="F26" s="2">
        <f>(C26/100)*'Acceso a servicios'!$B$18</f>
        <v>35562.178042225569</v>
      </c>
      <c r="G26" s="13">
        <f t="shared" si="0"/>
        <v>0.13876200620052867</v>
      </c>
    </row>
    <row r="27" spans="1:27" ht="25.5" x14ac:dyDescent="0.25">
      <c r="B27" s="1" t="s">
        <v>97</v>
      </c>
      <c r="C27" s="10">
        <v>22.153563518792588</v>
      </c>
      <c r="D27" s="10">
        <v>23.0116779091578</v>
      </c>
      <c r="E27" s="10">
        <v>81.687100204388074</v>
      </c>
      <c r="F27" s="2">
        <f>(C27/100)*'Acceso a servicios'!$B$18</f>
        <v>56775.553459968178</v>
      </c>
      <c r="G27" s="13">
        <f t="shared" si="0"/>
        <v>0.22153563518792588</v>
      </c>
    </row>
    <row r="28" spans="1:27" ht="25.5" x14ac:dyDescent="0.25">
      <c r="B28" s="1" t="s">
        <v>98</v>
      </c>
      <c r="C28" s="10">
        <v>9.9655875855208365</v>
      </c>
      <c r="D28" s="10">
        <v>10.351602869622923</v>
      </c>
      <c r="E28" s="10">
        <v>92.038703074010982</v>
      </c>
      <c r="F28" s="2">
        <f>(C28/100)*'Acceso a servicios'!$B$18</f>
        <v>25539.988193852918</v>
      </c>
      <c r="G28" s="13">
        <f t="shared" si="0"/>
        <v>9.9655875855208367E-2</v>
      </c>
    </row>
    <row r="29" spans="1:27" ht="25.5" x14ac:dyDescent="0.25">
      <c r="B29" s="1" t="s">
        <v>99</v>
      </c>
      <c r="C29" s="10">
        <v>4.1805131802309452</v>
      </c>
      <c r="D29" s="10">
        <v>4.3424446237219438</v>
      </c>
      <c r="E29" s="10">
        <v>96.381147697732928</v>
      </c>
      <c r="F29" s="2">
        <f>(C29/100)*'Acceso a servicios'!$B$18</f>
        <v>10713.894825677222</v>
      </c>
      <c r="G29" s="13">
        <f t="shared" si="0"/>
        <v>4.180513180230945E-2</v>
      </c>
    </row>
    <row r="30" spans="1:27" ht="25.5" x14ac:dyDescent="0.25">
      <c r="B30" s="1" t="s">
        <v>100</v>
      </c>
      <c r="C30" s="10">
        <v>1.9527197153875757</v>
      </c>
      <c r="D30" s="10">
        <v>2.0283579704566757</v>
      </c>
      <c r="E30" s="10">
        <v>98.40950566818961</v>
      </c>
      <c r="F30" s="2">
        <f>(C30/100)*'Acceso a servicios'!$B$18</f>
        <v>5004.4654215234623</v>
      </c>
      <c r="G30" s="13">
        <f t="shared" si="0"/>
        <v>1.9527197153875755E-2</v>
      </c>
    </row>
    <row r="31" spans="1:27" ht="25.5" x14ac:dyDescent="0.25">
      <c r="B31" s="1" t="s">
        <v>101</v>
      </c>
      <c r="C31" s="10">
        <v>0.64658065113399033</v>
      </c>
      <c r="D31" s="10">
        <v>0.67162583904694706</v>
      </c>
      <c r="E31" s="10">
        <v>99.081131507236549</v>
      </c>
      <c r="F31" s="2">
        <f>(C31/100)*'Acceso a servicios'!$B$18</f>
        <v>1657.0685927570203</v>
      </c>
      <c r="G31" s="13">
        <f t="shared" si="0"/>
        <v>6.4658065113399029E-3</v>
      </c>
    </row>
    <row r="32" spans="1:27" ht="25.5" x14ac:dyDescent="0.25">
      <c r="B32" s="1" t="s">
        <v>102</v>
      </c>
      <c r="C32" s="10">
        <v>0.57884554684785261</v>
      </c>
      <c r="D32" s="10">
        <v>0.60126702739781501</v>
      </c>
      <c r="E32" s="10">
        <v>99.682398534634373</v>
      </c>
      <c r="F32" s="2">
        <f>(C32/100)*'Acceso a servicios'!$B$18</f>
        <v>1483.4758418096674</v>
      </c>
      <c r="G32" s="13">
        <f t="shared" si="0"/>
        <v>5.7884554684785264E-3</v>
      </c>
    </row>
    <row r="33" spans="1:16" ht="25.5" x14ac:dyDescent="0.25">
      <c r="B33" s="1" t="s">
        <v>103</v>
      </c>
      <c r="C33" s="10">
        <v>0.24775635151822817</v>
      </c>
      <c r="D33" s="10">
        <v>0.2573531502617723</v>
      </c>
      <c r="E33" s="10">
        <v>99.939751684896152</v>
      </c>
      <c r="F33" s="2">
        <f>(C33/100)*'Acceso a servicios'!$B$18</f>
        <v>634.95446088108554</v>
      </c>
      <c r="G33" s="13">
        <f t="shared" si="0"/>
        <v>2.4775635151822817E-3</v>
      </c>
    </row>
    <row r="34" spans="1:16" ht="25.5" x14ac:dyDescent="0.25">
      <c r="B34" s="1" t="s">
        <v>104</v>
      </c>
      <c r="C34" s="10">
        <v>5.8001632076664623E-2</v>
      </c>
      <c r="D34" s="10">
        <v>6.0248315103863984E-2</v>
      </c>
      <c r="E34" s="10">
        <v>100.00000000000001</v>
      </c>
      <c r="F34" s="2">
        <f>(C34/100)*'Acceso a servicios'!$B$18</f>
        <v>148.64763223941844</v>
      </c>
      <c r="G34" s="13">
        <f t="shared" si="0"/>
        <v>5.8001632076664625E-4</v>
      </c>
    </row>
    <row r="35" spans="1:16" x14ac:dyDescent="0.25">
      <c r="G35" s="96"/>
    </row>
    <row r="37" spans="1:16" x14ac:dyDescent="0.25">
      <c r="D37" s="65"/>
      <c r="E37" s="65"/>
      <c r="F37" s="65"/>
      <c r="G37" s="65"/>
      <c r="H37" s="65"/>
      <c r="I37" s="65"/>
    </row>
    <row r="38" spans="1:16" ht="29.25" customHeight="1" x14ac:dyDescent="0.25">
      <c r="A38" s="111" t="s">
        <v>4</v>
      </c>
      <c r="B38" s="111" t="s">
        <v>19</v>
      </c>
      <c r="C38" s="114" t="s">
        <v>156</v>
      </c>
      <c r="D38" s="115"/>
      <c r="E38" s="115"/>
      <c r="F38" s="115"/>
      <c r="G38" s="115"/>
      <c r="H38" s="116"/>
      <c r="I38" s="65"/>
      <c r="O38" s="97"/>
      <c r="P38" s="97"/>
    </row>
    <row r="39" spans="1:16" ht="15" customHeight="1" x14ac:dyDescent="0.25">
      <c r="A39" s="112"/>
      <c r="B39" s="112"/>
      <c r="C39" s="117" t="s">
        <v>152</v>
      </c>
      <c r="D39" s="118"/>
      <c r="E39" s="119"/>
      <c r="F39" s="117" t="s">
        <v>151</v>
      </c>
      <c r="G39" s="118"/>
      <c r="H39" s="119"/>
      <c r="O39" s="97"/>
      <c r="P39" s="97"/>
    </row>
    <row r="40" spans="1:16" ht="25.5" x14ac:dyDescent="0.25">
      <c r="A40" s="113"/>
      <c r="B40" s="113"/>
      <c r="C40" s="1" t="s">
        <v>3</v>
      </c>
      <c r="D40" s="1" t="s">
        <v>18</v>
      </c>
      <c r="E40" s="1" t="s">
        <v>37</v>
      </c>
      <c r="F40" s="1" t="s">
        <v>3</v>
      </c>
      <c r="G40" s="1" t="s">
        <v>18</v>
      </c>
      <c r="H40" s="1" t="s">
        <v>37</v>
      </c>
      <c r="O40" s="65"/>
      <c r="P40" s="65"/>
    </row>
    <row r="41" spans="1:16" x14ac:dyDescent="0.25">
      <c r="A41" s="1" t="s">
        <v>5</v>
      </c>
      <c r="B41" s="2">
        <v>6111</v>
      </c>
      <c r="C41" s="12">
        <v>0.97058823529411764</v>
      </c>
      <c r="D41" s="12">
        <v>2.3135783740793267E-2</v>
      </c>
      <c r="E41" s="12">
        <f>C41*B41</f>
        <v>5931.2647058823532</v>
      </c>
      <c r="F41" s="12">
        <v>2.9411764705882325E-2</v>
      </c>
      <c r="G41" s="12">
        <v>7.0108435578161352E-4</v>
      </c>
      <c r="H41" s="2">
        <f>F41*B41</f>
        <v>179.73529411764687</v>
      </c>
    </row>
    <row r="42" spans="1:16" x14ac:dyDescent="0.25">
      <c r="A42" s="1" t="s">
        <v>321</v>
      </c>
      <c r="B42" s="2">
        <v>9955</v>
      </c>
      <c r="C42" s="12">
        <v>0.73262032085561435</v>
      </c>
      <c r="D42" s="12">
        <v>2.8451044422412138E-2</v>
      </c>
      <c r="E42" s="12">
        <f t="shared" ref="E42:E53" si="1">C42*B42</f>
        <v>7293.2352941176405</v>
      </c>
      <c r="F42" s="12">
        <v>0.26737967914438426</v>
      </c>
      <c r="G42" s="12">
        <v>1.0383592854894923E-2</v>
      </c>
      <c r="H42" s="2">
        <f t="shared" ref="H42:H53" si="2">F42*B42</f>
        <v>2661.7647058823454</v>
      </c>
    </row>
    <row r="43" spans="1:16" x14ac:dyDescent="0.25">
      <c r="A43" s="1" t="s">
        <v>7</v>
      </c>
      <c r="B43" s="2">
        <v>23281.428571428569</v>
      </c>
      <c r="C43" s="12">
        <v>0.98742138364779863</v>
      </c>
      <c r="D43" s="12">
        <v>8.9957468716722652E-2</v>
      </c>
      <c r="E43" s="12">
        <f t="shared" si="1"/>
        <v>22988.58041329739</v>
      </c>
      <c r="F43" s="12">
        <v>1.2578616352201238E-2</v>
      </c>
      <c r="G43" s="12">
        <v>1.1459550154996499E-3</v>
      </c>
      <c r="H43" s="2">
        <f t="shared" si="2"/>
        <v>292.84815813117649</v>
      </c>
    </row>
    <row r="44" spans="1:16" x14ac:dyDescent="0.25">
      <c r="A44" s="1" t="s">
        <v>8</v>
      </c>
      <c r="B44" s="2">
        <v>41553</v>
      </c>
      <c r="C44" s="12">
        <v>0.53254437869822635</v>
      </c>
      <c r="D44" s="12">
        <v>8.6320987363046525E-2</v>
      </c>
      <c r="E44" s="12">
        <f t="shared" si="1"/>
        <v>22128.816568047401</v>
      </c>
      <c r="F44" s="12">
        <v>0.46745562130177648</v>
      </c>
      <c r="G44" s="12">
        <v>7.5770644463118611E-2</v>
      </c>
      <c r="H44" s="2">
        <f t="shared" si="2"/>
        <v>19424.183431952719</v>
      </c>
    </row>
    <row r="45" spans="1:16" x14ac:dyDescent="0.25">
      <c r="A45" s="1" t="s">
        <v>9</v>
      </c>
      <c r="B45" s="2">
        <v>17420</v>
      </c>
      <c r="C45" s="12">
        <v>0.72101449275362495</v>
      </c>
      <c r="D45" s="12">
        <v>4.8996068341485184E-2</v>
      </c>
      <c r="E45" s="12">
        <f t="shared" si="1"/>
        <v>12560.072463768147</v>
      </c>
      <c r="F45" s="12">
        <v>0.27898550724637872</v>
      </c>
      <c r="G45" s="12">
        <v>1.8958277699971736E-2</v>
      </c>
      <c r="H45" s="2">
        <f t="shared" si="2"/>
        <v>4859.9275362319177</v>
      </c>
    </row>
    <row r="46" spans="1:16" x14ac:dyDescent="0.25">
      <c r="A46" s="1" t="s">
        <v>10</v>
      </c>
      <c r="B46" s="2">
        <v>29200</v>
      </c>
      <c r="C46" s="12">
        <v>0.76874999999999905</v>
      </c>
      <c r="D46" s="12">
        <v>8.7565347940608815E-2</v>
      </c>
      <c r="E46" s="12">
        <f t="shared" si="1"/>
        <v>22447.499999999971</v>
      </c>
      <c r="F46" s="12">
        <v>0.23124999999999976</v>
      </c>
      <c r="G46" s="12">
        <v>2.634079572197176E-2</v>
      </c>
      <c r="H46" s="2">
        <f t="shared" si="2"/>
        <v>6752.4999999999927</v>
      </c>
    </row>
    <row r="47" spans="1:16" x14ac:dyDescent="0.25">
      <c r="A47" s="1" t="s">
        <v>11</v>
      </c>
      <c r="B47" s="2">
        <v>24787.38095238095</v>
      </c>
      <c r="C47" s="12">
        <v>0.97076023391812849</v>
      </c>
      <c r="D47" s="12">
        <v>9.3864167819144931E-2</v>
      </c>
      <c r="E47" s="12">
        <f t="shared" si="1"/>
        <v>24062.603731551095</v>
      </c>
      <c r="F47" s="12">
        <v>2.9239766081871305E-2</v>
      </c>
      <c r="G47" s="12">
        <v>2.8272339704561696E-3</v>
      </c>
      <c r="H47" s="2">
        <f t="shared" si="2"/>
        <v>724.77722082985133</v>
      </c>
    </row>
    <row r="48" spans="1:16" x14ac:dyDescent="0.25">
      <c r="A48" s="1" t="s">
        <v>20</v>
      </c>
      <c r="B48" s="2">
        <v>13800</v>
      </c>
      <c r="C48" s="12">
        <v>0.65482233502537823</v>
      </c>
      <c r="D48" s="12">
        <v>3.5248837559936332E-2</v>
      </c>
      <c r="E48" s="12">
        <f t="shared" si="1"/>
        <v>9036.5482233502189</v>
      </c>
      <c r="F48" s="12">
        <v>0.34517766497461772</v>
      </c>
      <c r="G48" s="12">
        <v>1.8580782589733866E-2</v>
      </c>
      <c r="H48" s="2">
        <f t="shared" si="2"/>
        <v>4763.4517766497247</v>
      </c>
    </row>
    <row r="49" spans="1:10" x14ac:dyDescent="0.25">
      <c r="A49" s="1" t="s">
        <v>13</v>
      </c>
      <c r="B49" s="2">
        <v>21555</v>
      </c>
      <c r="C49" s="12">
        <v>0.68055555555555558</v>
      </c>
      <c r="D49" s="12">
        <v>5.7222763262170628E-2</v>
      </c>
      <c r="E49" s="12">
        <f t="shared" si="1"/>
        <v>14669.375</v>
      </c>
      <c r="F49" s="12">
        <v>0.31944444444444442</v>
      </c>
      <c r="G49" s="12">
        <v>2.6859664388365803E-2</v>
      </c>
      <c r="H49" s="2">
        <f t="shared" si="2"/>
        <v>6885.6249999999991</v>
      </c>
    </row>
    <row r="50" spans="1:10" x14ac:dyDescent="0.25">
      <c r="A50" s="1" t="s">
        <v>14</v>
      </c>
      <c r="B50" s="2">
        <v>18230</v>
      </c>
      <c r="C50" s="12">
        <v>0.98107255520504733</v>
      </c>
      <c r="D50" s="12">
        <v>6.9766190668803907E-2</v>
      </c>
      <c r="E50" s="12">
        <f t="shared" si="1"/>
        <v>17884.952681388011</v>
      </c>
      <c r="F50" s="12">
        <v>1.8927444794952761E-2</v>
      </c>
      <c r="G50" s="12">
        <v>1.3459715241569941E-3</v>
      </c>
      <c r="H50" s="2">
        <f t="shared" si="2"/>
        <v>345.04731861198883</v>
      </c>
    </row>
    <row r="51" spans="1:10" x14ac:dyDescent="0.25">
      <c r="A51" s="1" t="s">
        <v>15</v>
      </c>
      <c r="B51" s="2">
        <v>19824</v>
      </c>
      <c r="C51" s="12">
        <v>0.65925925925925921</v>
      </c>
      <c r="D51" s="12">
        <v>5.0980086659928266E-2</v>
      </c>
      <c r="E51" s="12">
        <f t="shared" si="1"/>
        <v>13069.155555555555</v>
      </c>
      <c r="F51" s="12">
        <v>0.34074074074074079</v>
      </c>
      <c r="G51" s="12">
        <v>2.6349258273670788E-2</v>
      </c>
      <c r="H51" s="2">
        <f t="shared" si="2"/>
        <v>6754.8444444444458</v>
      </c>
    </row>
    <row r="52" spans="1:10" x14ac:dyDescent="0.25">
      <c r="A52" s="1" t="s">
        <v>16</v>
      </c>
      <c r="B52" s="2">
        <v>20117</v>
      </c>
      <c r="C52" s="12">
        <v>0.42553191489361636</v>
      </c>
      <c r="D52" s="12">
        <v>3.3392621333759476E-2</v>
      </c>
      <c r="E52" s="12">
        <f t="shared" si="1"/>
        <v>8560.4255319148797</v>
      </c>
      <c r="F52" s="12">
        <v>0.57446808510638325</v>
      </c>
      <c r="G52" s="12">
        <v>4.5080038800575387E-2</v>
      </c>
      <c r="H52" s="2">
        <f t="shared" si="2"/>
        <v>11556.574468085111</v>
      </c>
    </row>
    <row r="53" spans="1:10" x14ac:dyDescent="0.25">
      <c r="A53" s="1" t="s">
        <v>17</v>
      </c>
      <c r="B53" s="2">
        <v>10448</v>
      </c>
      <c r="C53" s="12">
        <v>0.84347826086956645</v>
      </c>
      <c r="D53" s="12">
        <v>3.4376236989214777E-2</v>
      </c>
      <c r="E53" s="12">
        <f t="shared" si="1"/>
        <v>8812.6608695652303</v>
      </c>
      <c r="F53" s="12">
        <v>0.15652173913043502</v>
      </c>
      <c r="G53" s="12">
        <v>6.3790955237718154E-3</v>
      </c>
      <c r="H53" s="2">
        <f t="shared" si="2"/>
        <v>1635.3391304347851</v>
      </c>
    </row>
    <row r="54" spans="1:10" x14ac:dyDescent="0.25">
      <c r="B54" s="15">
        <f>SUM(B41:B53)</f>
        <v>256281.80952380953</v>
      </c>
      <c r="F54" s="64"/>
    </row>
    <row r="56" spans="1:10" x14ac:dyDescent="0.25">
      <c r="E56" s="65"/>
      <c r="F56" s="65"/>
      <c r="G56" s="65"/>
      <c r="H56" s="65"/>
      <c r="I56" s="65"/>
      <c r="J56" s="65"/>
    </row>
    <row r="57" spans="1:10" x14ac:dyDescent="0.25">
      <c r="A57" s="114" t="s">
        <v>157</v>
      </c>
      <c r="B57" s="115"/>
      <c r="C57" s="115"/>
      <c r="D57" s="115"/>
      <c r="E57" s="65"/>
      <c r="F57" s="65"/>
      <c r="G57" s="65"/>
      <c r="H57" s="65"/>
      <c r="I57" s="65"/>
      <c r="J57" s="65"/>
    </row>
    <row r="58" spans="1:10" x14ac:dyDescent="0.25">
      <c r="A58" s="154" t="s">
        <v>152</v>
      </c>
      <c r="B58" s="150"/>
      <c r="C58" s="154" t="s">
        <v>151</v>
      </c>
      <c r="D58" s="150"/>
      <c r="E58" s="65"/>
      <c r="F58" s="65"/>
      <c r="G58" s="65"/>
      <c r="H58" s="65"/>
      <c r="I58" s="65"/>
      <c r="J58" s="65"/>
    </row>
    <row r="59" spans="1:10" ht="25.5" x14ac:dyDescent="0.25">
      <c r="A59" s="1" t="s">
        <v>3</v>
      </c>
      <c r="B59" s="1" t="s">
        <v>45</v>
      </c>
      <c r="C59" s="1" t="s">
        <v>3</v>
      </c>
      <c r="D59" s="1" t="s">
        <v>45</v>
      </c>
      <c r="E59" s="65"/>
      <c r="F59" s="65"/>
      <c r="G59" s="65"/>
      <c r="H59" s="65"/>
      <c r="I59" s="65"/>
      <c r="J59" s="65"/>
    </row>
    <row r="60" spans="1:10" x14ac:dyDescent="0.25">
      <c r="A60" s="12">
        <v>0.73927760481802796</v>
      </c>
      <c r="B60" s="2">
        <f>A60*B54</f>
        <v>189463.40230319198</v>
      </c>
      <c r="C60" s="12">
        <v>0.26072239518196821</v>
      </c>
      <c r="D60" s="2">
        <f>C60*B54</f>
        <v>66818.407220616573</v>
      </c>
    </row>
    <row r="69" spans="1:18" ht="15.75" customHeight="1" x14ac:dyDescent="0.25">
      <c r="A69" s="111" t="s">
        <v>4</v>
      </c>
      <c r="B69" s="111" t="s">
        <v>19</v>
      </c>
      <c r="C69" s="114" t="s">
        <v>153</v>
      </c>
      <c r="D69" s="115"/>
      <c r="E69" s="115"/>
      <c r="F69" s="115"/>
      <c r="G69" s="115"/>
      <c r="H69" s="116"/>
      <c r="R69" s="98"/>
    </row>
    <row r="70" spans="1:18" ht="28.5" customHeight="1" x14ac:dyDescent="0.25">
      <c r="A70" s="112"/>
      <c r="B70" s="112"/>
      <c r="C70" s="117" t="s">
        <v>154</v>
      </c>
      <c r="D70" s="119"/>
      <c r="E70" s="137" t="s">
        <v>45</v>
      </c>
      <c r="F70" s="117" t="s">
        <v>155</v>
      </c>
      <c r="G70" s="119"/>
      <c r="H70" s="137" t="s">
        <v>45</v>
      </c>
      <c r="R70" s="98"/>
    </row>
    <row r="71" spans="1:18" ht="25.5" x14ac:dyDescent="0.25">
      <c r="A71" s="113"/>
      <c r="B71" s="113"/>
      <c r="C71" s="1" t="s">
        <v>3</v>
      </c>
      <c r="D71" s="1" t="s">
        <v>18</v>
      </c>
      <c r="E71" s="155"/>
      <c r="F71" s="1" t="s">
        <v>3</v>
      </c>
      <c r="G71" s="1" t="s">
        <v>18</v>
      </c>
      <c r="H71" s="155"/>
      <c r="R71" s="98"/>
    </row>
    <row r="72" spans="1:18" x14ac:dyDescent="0.25">
      <c r="A72" s="1" t="s">
        <v>5</v>
      </c>
      <c r="B72" s="2">
        <v>6111</v>
      </c>
      <c r="C72" s="12">
        <v>0.96078431372549022</v>
      </c>
      <c r="D72" s="12">
        <v>2.3067665069742525E-2</v>
      </c>
      <c r="E72" s="2">
        <f>C72*B72</f>
        <v>5871.3529411764712</v>
      </c>
      <c r="F72" s="12">
        <v>3.9215686274509769E-2</v>
      </c>
      <c r="G72" s="12">
        <v>9.4153734978540821E-4</v>
      </c>
      <c r="H72" s="2">
        <f>F72*B72</f>
        <v>239.64705882352919</v>
      </c>
      <c r="R72" s="98"/>
    </row>
    <row r="73" spans="1:18" x14ac:dyDescent="0.25">
      <c r="A73" s="1" t="s">
        <v>321</v>
      </c>
      <c r="B73" s="2">
        <v>9955</v>
      </c>
      <c r="C73" s="12">
        <v>0.91443850267379656</v>
      </c>
      <c r="D73" s="12">
        <v>3.5768629224402153E-2</v>
      </c>
      <c r="E73" s="2">
        <f t="shared" ref="E73:E84" si="3">C73*B73</f>
        <v>9103.235294117645</v>
      </c>
      <c r="F73" s="12">
        <v>8.5561497326203037E-2</v>
      </c>
      <c r="G73" s="12">
        <v>3.3467723250902538E-3</v>
      </c>
      <c r="H73" s="2">
        <f t="shared" ref="H73:H84" si="4">F73*B73</f>
        <v>851.76470588235122</v>
      </c>
    </row>
    <row r="74" spans="1:18" x14ac:dyDescent="0.25">
      <c r="A74" s="1" t="s">
        <v>7</v>
      </c>
      <c r="B74" s="2">
        <v>23281.428571428569</v>
      </c>
      <c r="C74" s="12">
        <v>0.89841269841269711</v>
      </c>
      <c r="D74" s="12">
        <v>8.1662477919408893E-2</v>
      </c>
      <c r="E74" s="2">
        <f t="shared" si="3"/>
        <v>20916.331065759605</v>
      </c>
      <c r="F74" s="12">
        <v>0.10158730158730143</v>
      </c>
      <c r="G74" s="12">
        <v>9.2339197647388176E-3</v>
      </c>
      <c r="H74" s="2">
        <f t="shared" si="4"/>
        <v>2365.0975056689304</v>
      </c>
    </row>
    <row r="75" spans="1:18" x14ac:dyDescent="0.25">
      <c r="A75" s="1" t="s">
        <v>8</v>
      </c>
      <c r="B75" s="2">
        <v>41553</v>
      </c>
      <c r="C75" s="12">
        <v>0.86390532544378862</v>
      </c>
      <c r="D75" s="12">
        <v>0.14104421741303477</v>
      </c>
      <c r="E75" s="2">
        <f t="shared" si="3"/>
        <v>35897.85798816575</v>
      </c>
      <c r="F75" s="12">
        <v>0.13609467455621327</v>
      </c>
      <c r="G75" s="12">
        <v>2.2219294523971235E-2</v>
      </c>
      <c r="H75" s="2">
        <f t="shared" si="4"/>
        <v>5655.1420118343303</v>
      </c>
    </row>
    <row r="76" spans="1:18" x14ac:dyDescent="0.25">
      <c r="A76" s="1" t="s">
        <v>9</v>
      </c>
      <c r="B76" s="2">
        <v>17420</v>
      </c>
      <c r="C76" s="12">
        <v>0.89743589743589813</v>
      </c>
      <c r="D76" s="12">
        <v>6.0757903468556203E-2</v>
      </c>
      <c r="E76" s="2">
        <f t="shared" si="3"/>
        <v>15633.333333333345</v>
      </c>
      <c r="F76" s="12">
        <v>0.1025641025641031</v>
      </c>
      <c r="G76" s="12">
        <v>6.9437603964064556E-3</v>
      </c>
      <c r="H76" s="2">
        <f t="shared" si="4"/>
        <v>1786.6666666666761</v>
      </c>
    </row>
    <row r="77" spans="1:18" x14ac:dyDescent="0.25">
      <c r="A77" s="1" t="s">
        <v>10</v>
      </c>
      <c r="B77" s="2">
        <v>29200</v>
      </c>
      <c r="C77" s="12">
        <v>0.89937106918238952</v>
      </c>
      <c r="D77" s="12">
        <v>0.10253962941954288</v>
      </c>
      <c r="E77" s="2">
        <f t="shared" si="3"/>
        <v>26261.635220125772</v>
      </c>
      <c r="F77" s="12">
        <v>0.10062893081760992</v>
      </c>
      <c r="G77" s="12">
        <v>1.1472965529459334E-2</v>
      </c>
      <c r="H77" s="2">
        <f t="shared" si="4"/>
        <v>2938.3647798742095</v>
      </c>
    </row>
    <row r="78" spans="1:18" x14ac:dyDescent="0.25">
      <c r="A78" s="1" t="s">
        <v>11</v>
      </c>
      <c r="B78" s="2">
        <v>24787.38095238095</v>
      </c>
      <c r="C78" s="12">
        <v>0.74117647058823366</v>
      </c>
      <c r="D78" s="12">
        <v>7.1761388144938168E-2</v>
      </c>
      <c r="E78" s="2">
        <f t="shared" si="3"/>
        <v>18371.823529411722</v>
      </c>
      <c r="F78" s="12">
        <v>0.25882352941176462</v>
      </c>
      <c r="G78" s="12">
        <v>2.5059532368073695E-2</v>
      </c>
      <c r="H78" s="2">
        <f t="shared" si="4"/>
        <v>6415.5574229691847</v>
      </c>
    </row>
    <row r="79" spans="1:18" x14ac:dyDescent="0.25">
      <c r="A79" s="1" t="s">
        <v>12</v>
      </c>
      <c r="B79" s="2">
        <v>13800</v>
      </c>
      <c r="C79" s="12">
        <v>0.84771573604060801</v>
      </c>
      <c r="D79" s="12">
        <v>4.596212505521205E-2</v>
      </c>
      <c r="E79" s="2">
        <f t="shared" si="3"/>
        <v>11698.47715736039</v>
      </c>
      <c r="F79" s="12">
        <v>0.15228426395939035</v>
      </c>
      <c r="G79" s="12">
        <v>8.2566691715949617E-3</v>
      </c>
      <c r="H79" s="2">
        <f t="shared" si="4"/>
        <v>2101.522842639587</v>
      </c>
    </row>
    <row r="80" spans="1:18" x14ac:dyDescent="0.25">
      <c r="A80" s="1" t="s">
        <v>13</v>
      </c>
      <c r="B80" s="2">
        <v>21555</v>
      </c>
      <c r="C80" s="12">
        <v>0.96503496503496511</v>
      </c>
      <c r="D80" s="12">
        <v>8.1161558214125018E-2</v>
      </c>
      <c r="E80" s="2">
        <f t="shared" si="3"/>
        <v>20801.328671328672</v>
      </c>
      <c r="F80" s="12">
        <v>3.4965034965034968E-2</v>
      </c>
      <c r="G80" s="12">
        <v>2.9406361671784425E-3</v>
      </c>
      <c r="H80" s="2">
        <f t="shared" si="4"/>
        <v>753.67132867132875</v>
      </c>
    </row>
    <row r="81" spans="1:8" x14ac:dyDescent="0.25">
      <c r="A81" s="1" t="s">
        <v>14</v>
      </c>
      <c r="B81" s="2">
        <v>18230</v>
      </c>
      <c r="C81" s="12">
        <v>0.83653846153846179</v>
      </c>
      <c r="D81" s="12">
        <v>5.8973060764162921E-2</v>
      </c>
      <c r="E81" s="2">
        <f t="shared" si="3"/>
        <v>15250.096153846158</v>
      </c>
      <c r="F81" s="12">
        <v>0.16346153846153913</v>
      </c>
      <c r="G81" s="12">
        <v>1.1523471643572109E-2</v>
      </c>
      <c r="H81" s="2">
        <f t="shared" si="4"/>
        <v>2979.9038461538585</v>
      </c>
    </row>
    <row r="82" spans="1:8" x14ac:dyDescent="0.25">
      <c r="A82" s="1" t="s">
        <v>15</v>
      </c>
      <c r="B82" s="2">
        <v>19824</v>
      </c>
      <c r="C82" s="12">
        <v>0.86567164179104483</v>
      </c>
      <c r="D82" s="12">
        <v>6.6926342530232788E-2</v>
      </c>
      <c r="E82" s="2">
        <f t="shared" si="3"/>
        <v>17161.074626865673</v>
      </c>
      <c r="F82" s="12">
        <v>0.13432835820895522</v>
      </c>
      <c r="G82" s="12">
        <v>1.0385122116760261E-2</v>
      </c>
      <c r="H82" s="2">
        <f t="shared" si="4"/>
        <v>2662.9253731343283</v>
      </c>
    </row>
    <row r="83" spans="1:8" x14ac:dyDescent="0.25">
      <c r="A83" s="1" t="s">
        <v>16</v>
      </c>
      <c r="B83" s="2">
        <v>20117</v>
      </c>
      <c r="C83" s="12">
        <v>0.93478260869565288</v>
      </c>
      <c r="D83" s="12">
        <v>7.2313188695606087E-2</v>
      </c>
      <c r="E83" s="2">
        <f t="shared" si="3"/>
        <v>18805.02173913045</v>
      </c>
      <c r="F83" s="12">
        <v>6.5217391304347685E-2</v>
      </c>
      <c r="G83" s="12">
        <v>5.0451061880655264E-3</v>
      </c>
      <c r="H83" s="2">
        <f t="shared" si="4"/>
        <v>1311.9782608695623</v>
      </c>
    </row>
    <row r="84" spans="1:8" x14ac:dyDescent="0.25">
      <c r="A84" s="1" t="s">
        <v>17</v>
      </c>
      <c r="B84" s="2">
        <v>10448</v>
      </c>
      <c r="C84" s="12">
        <v>0.92105263157894801</v>
      </c>
      <c r="D84" s="12">
        <v>3.7480419178203037E-2</v>
      </c>
      <c r="E84" s="2">
        <f t="shared" si="3"/>
        <v>9623.1578947368489</v>
      </c>
      <c r="F84" s="12">
        <v>7.894736842105271E-2</v>
      </c>
      <c r="G84" s="12">
        <v>3.2126073581316898E-3</v>
      </c>
      <c r="H84" s="2">
        <f t="shared" si="4"/>
        <v>824.84210526315871</v>
      </c>
    </row>
    <row r="85" spans="1:8" x14ac:dyDescent="0.25">
      <c r="B85" s="15">
        <f>SUM(B72:B84)</f>
        <v>256281.80952380953</v>
      </c>
    </row>
    <row r="89" spans="1:8" x14ac:dyDescent="0.25">
      <c r="A89" s="114" t="s">
        <v>153</v>
      </c>
      <c r="B89" s="115"/>
      <c r="C89" s="115"/>
      <c r="D89" s="115"/>
    </row>
    <row r="90" spans="1:8" x14ac:dyDescent="0.25">
      <c r="A90" s="154" t="s">
        <v>154</v>
      </c>
      <c r="B90" s="116"/>
      <c r="C90" s="154" t="s">
        <v>155</v>
      </c>
      <c r="D90" s="116"/>
    </row>
    <row r="91" spans="1:8" ht="25.5" x14ac:dyDescent="0.25">
      <c r="A91" s="1" t="s">
        <v>3</v>
      </c>
      <c r="B91" s="1" t="s">
        <v>45</v>
      </c>
      <c r="C91" s="1" t="s">
        <v>3</v>
      </c>
      <c r="D91" s="1" t="s">
        <v>45</v>
      </c>
    </row>
    <row r="92" spans="1:8" x14ac:dyDescent="0.25">
      <c r="A92" s="12">
        <v>0.87941860509716951</v>
      </c>
      <c r="B92" s="2">
        <f>A92*B85</f>
        <v>225378.99144320708</v>
      </c>
      <c r="C92" s="12">
        <v>0.12058139490282806</v>
      </c>
      <c r="D92" s="2">
        <f>C92*B85</f>
        <v>30902.818080601835</v>
      </c>
    </row>
    <row r="94" spans="1:8" ht="73.5" customHeight="1" x14ac:dyDescent="0.25"/>
  </sheetData>
  <mergeCells count="35">
    <mergeCell ref="Y3:Z3"/>
    <mergeCell ref="A5:A17"/>
    <mergeCell ref="C38:H38"/>
    <mergeCell ref="A38:A40"/>
    <mergeCell ref="A2:B4"/>
    <mergeCell ref="C2:Z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69:A71"/>
    <mergeCell ref="A57:D57"/>
    <mergeCell ref="F70:G70"/>
    <mergeCell ref="B38:B40"/>
    <mergeCell ref="C39:E39"/>
    <mergeCell ref="F39:H39"/>
    <mergeCell ref="C21:G21"/>
    <mergeCell ref="B21:B22"/>
    <mergeCell ref="A89:D89"/>
    <mergeCell ref="A90:B90"/>
    <mergeCell ref="C90:D90"/>
    <mergeCell ref="C70:D70"/>
    <mergeCell ref="A58:B58"/>
    <mergeCell ref="C58:D58"/>
    <mergeCell ref="C69:H69"/>
    <mergeCell ref="E70:E71"/>
    <mergeCell ref="H70:H71"/>
    <mergeCell ref="B69:B7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showGridLines="0" zoomScaleNormal="100" workbookViewId="0">
      <selection activeCell="T1" sqref="A1:XFD1048576"/>
    </sheetView>
  </sheetViews>
  <sheetFormatPr baseColWidth="10" defaultRowHeight="12.75" x14ac:dyDescent="0.25"/>
  <cols>
    <col min="1" max="1" width="14.42578125" style="55" customWidth="1"/>
    <col min="2" max="9" width="11.42578125" style="55"/>
    <col min="10" max="10" width="15.5703125" style="55" customWidth="1"/>
    <col min="11" max="19" width="11.42578125" style="55"/>
    <col min="20" max="20" width="19.140625" style="55" customWidth="1"/>
    <col min="21" max="16384" width="11.42578125" style="55"/>
  </cols>
  <sheetData>
    <row r="1" spans="1:33" ht="93" customHeight="1" x14ac:dyDescent="0.25"/>
    <row r="2" spans="1:33" ht="12.75" customHeight="1" x14ac:dyDescent="0.25">
      <c r="A2" s="165"/>
      <c r="B2" s="114" t="s">
        <v>105</v>
      </c>
      <c r="C2" s="115"/>
      <c r="D2" s="115"/>
      <c r="E2" s="115"/>
      <c r="F2" s="115"/>
      <c r="G2" s="115"/>
      <c r="J2" s="165"/>
      <c r="K2" s="114" t="s">
        <v>105</v>
      </c>
      <c r="L2" s="115"/>
      <c r="M2" s="115"/>
      <c r="N2" s="115"/>
      <c r="O2" s="115"/>
      <c r="P2" s="115"/>
      <c r="S2" s="165"/>
      <c r="T2" s="165"/>
      <c r="U2" s="114" t="s">
        <v>133</v>
      </c>
      <c r="V2" s="115"/>
      <c r="W2" s="115"/>
      <c r="X2" s="116"/>
      <c r="Y2" s="114" t="s">
        <v>130</v>
      </c>
      <c r="Z2" s="115"/>
      <c r="AA2" s="115"/>
      <c r="AB2" s="116"/>
      <c r="AC2" s="114" t="s">
        <v>131</v>
      </c>
      <c r="AD2" s="115"/>
      <c r="AE2" s="115"/>
      <c r="AF2" s="116"/>
      <c r="AG2" s="99"/>
    </row>
    <row r="3" spans="1:33" x14ac:dyDescent="0.25">
      <c r="A3" s="166"/>
      <c r="B3" s="114" t="s">
        <v>106</v>
      </c>
      <c r="C3" s="115"/>
      <c r="D3" s="115"/>
      <c r="E3" s="115"/>
      <c r="F3" s="115"/>
      <c r="G3" s="116"/>
      <c r="J3" s="166"/>
      <c r="K3" s="114" t="s">
        <v>106</v>
      </c>
      <c r="L3" s="115"/>
      <c r="M3" s="115"/>
      <c r="N3" s="115"/>
      <c r="O3" s="115"/>
      <c r="P3" s="115"/>
      <c r="S3" s="166"/>
      <c r="T3" s="166"/>
      <c r="U3" s="117" t="s">
        <v>61</v>
      </c>
      <c r="V3" s="119"/>
      <c r="W3" s="117" t="s">
        <v>62</v>
      </c>
      <c r="X3" s="119"/>
      <c r="Y3" s="117" t="s">
        <v>61</v>
      </c>
      <c r="Z3" s="119"/>
      <c r="AA3" s="117" t="s">
        <v>62</v>
      </c>
      <c r="AB3" s="119"/>
      <c r="AC3" s="117" t="s">
        <v>61</v>
      </c>
      <c r="AD3" s="119"/>
      <c r="AE3" s="117" t="s">
        <v>62</v>
      </c>
      <c r="AF3" s="119"/>
      <c r="AG3" s="99"/>
    </row>
    <row r="4" spans="1:33" x14ac:dyDescent="0.25">
      <c r="A4" s="166"/>
      <c r="B4" s="117" t="s">
        <v>66</v>
      </c>
      <c r="C4" s="119"/>
      <c r="D4" s="117" t="s">
        <v>107</v>
      </c>
      <c r="E4" s="119"/>
      <c r="F4" s="117" t="s">
        <v>39</v>
      </c>
      <c r="G4" s="119"/>
      <c r="J4" s="166"/>
      <c r="K4" s="117" t="s">
        <v>66</v>
      </c>
      <c r="L4" s="119"/>
      <c r="M4" s="117" t="s">
        <v>107</v>
      </c>
      <c r="N4" s="119"/>
      <c r="O4" s="117" t="s">
        <v>39</v>
      </c>
      <c r="P4" s="119"/>
      <c r="S4" s="166"/>
      <c r="T4" s="166"/>
      <c r="U4" s="1" t="s">
        <v>132</v>
      </c>
      <c r="V4" s="1" t="s">
        <v>3</v>
      </c>
      <c r="W4" s="1" t="s">
        <v>132</v>
      </c>
      <c r="X4" s="1" t="s">
        <v>3</v>
      </c>
      <c r="Y4" s="1" t="s">
        <v>132</v>
      </c>
      <c r="Z4" s="1" t="s">
        <v>3</v>
      </c>
      <c r="AA4" s="1" t="s">
        <v>132</v>
      </c>
      <c r="AB4" s="1" t="s">
        <v>3</v>
      </c>
      <c r="AC4" s="1" t="s">
        <v>132</v>
      </c>
      <c r="AD4" s="1" t="s">
        <v>3</v>
      </c>
      <c r="AE4" s="1" t="s">
        <v>132</v>
      </c>
      <c r="AF4" s="1" t="s">
        <v>3</v>
      </c>
      <c r="AG4" s="99"/>
    </row>
    <row r="5" spans="1:33" x14ac:dyDescent="0.25">
      <c r="A5" s="170"/>
      <c r="B5" s="1" t="s">
        <v>108</v>
      </c>
      <c r="C5" s="1" t="s">
        <v>63</v>
      </c>
      <c r="D5" s="1" t="s">
        <v>108</v>
      </c>
      <c r="E5" s="1" t="s">
        <v>63</v>
      </c>
      <c r="F5" s="1" t="s">
        <v>108</v>
      </c>
      <c r="G5" s="1" t="s">
        <v>63</v>
      </c>
      <c r="J5" s="170"/>
      <c r="K5" s="1" t="s">
        <v>108</v>
      </c>
      <c r="L5" s="1" t="s">
        <v>63</v>
      </c>
      <c r="M5" s="1" t="s">
        <v>108</v>
      </c>
      <c r="N5" s="1" t="s">
        <v>63</v>
      </c>
      <c r="O5" s="1" t="s">
        <v>108</v>
      </c>
      <c r="P5" s="1" t="s">
        <v>63</v>
      </c>
      <c r="S5" s="109" t="s">
        <v>4</v>
      </c>
      <c r="T5" s="18" t="s">
        <v>5</v>
      </c>
      <c r="U5" s="2">
        <v>4013.9005602240936</v>
      </c>
      <c r="V5" s="12">
        <v>0.65686274509803899</v>
      </c>
      <c r="W5" s="2">
        <v>2096.8137254901953</v>
      </c>
      <c r="X5" s="12">
        <v>0.34313725490196023</v>
      </c>
      <c r="Y5" s="2">
        <v>0</v>
      </c>
      <c r="Z5" s="12">
        <v>0</v>
      </c>
      <c r="AA5" s="2">
        <v>6110.7142857142944</v>
      </c>
      <c r="AB5" s="12">
        <v>1</v>
      </c>
      <c r="AC5" s="2">
        <v>0</v>
      </c>
      <c r="AD5" s="12">
        <v>0</v>
      </c>
      <c r="AE5" s="2">
        <v>6110.7142857142944</v>
      </c>
      <c r="AF5" s="12">
        <v>1</v>
      </c>
      <c r="AG5" s="99"/>
    </row>
    <row r="6" spans="1:33" ht="63.75" x14ac:dyDescent="0.25">
      <c r="A6" s="1" t="s">
        <v>109</v>
      </c>
      <c r="B6" s="16" t="s">
        <v>324</v>
      </c>
      <c r="C6" s="12">
        <v>0.77303562293491568</v>
      </c>
      <c r="D6" s="17">
        <v>58183.585849482566</v>
      </c>
      <c r="E6" s="12">
        <v>0.22696437706508438</v>
      </c>
      <c r="F6" s="17">
        <v>256355.58584948257</v>
      </c>
      <c r="G6" s="12">
        <v>1</v>
      </c>
      <c r="J6" s="1" t="s">
        <v>316</v>
      </c>
      <c r="K6" s="16" t="s">
        <v>325</v>
      </c>
      <c r="L6" s="12">
        <v>7.6768368181978986E-3</v>
      </c>
      <c r="M6" s="17">
        <v>254387.58584948257</v>
      </c>
      <c r="N6" s="12">
        <v>0.99232316318180214</v>
      </c>
      <c r="O6" s="17">
        <v>256355.58584948257</v>
      </c>
      <c r="P6" s="12">
        <v>1</v>
      </c>
      <c r="S6" s="148"/>
      <c r="T6" s="18" t="s">
        <v>321</v>
      </c>
      <c r="U6" s="2">
        <v>5696.4489432136552</v>
      </c>
      <c r="V6" s="12">
        <v>0.57219251336898291</v>
      </c>
      <c r="W6" s="2">
        <v>4259.0272472625393</v>
      </c>
      <c r="X6" s="12">
        <v>0.42780748663101453</v>
      </c>
      <c r="Y6" s="2">
        <v>0</v>
      </c>
      <c r="Z6" s="12">
        <v>0</v>
      </c>
      <c r="AA6" s="2">
        <v>9955.4761904762199</v>
      </c>
      <c r="AB6" s="12">
        <v>1</v>
      </c>
      <c r="AC6" s="2">
        <v>319.42704354469078</v>
      </c>
      <c r="AD6" s="12">
        <v>3.208556149732613E-2</v>
      </c>
      <c r="AE6" s="2">
        <v>9636.0491469315275</v>
      </c>
      <c r="AF6" s="12">
        <v>0.96791443850267367</v>
      </c>
      <c r="AG6" s="99"/>
    </row>
    <row r="7" spans="1:33" ht="38.25" customHeight="1" x14ac:dyDescent="0.25">
      <c r="A7" s="1" t="s">
        <v>110</v>
      </c>
      <c r="B7" s="16" t="s">
        <v>326</v>
      </c>
      <c r="C7" s="12">
        <v>5.374565939081842E-2</v>
      </c>
      <c r="D7" s="17">
        <v>242577.58584948257</v>
      </c>
      <c r="E7" s="12">
        <v>0.94625434060918157</v>
      </c>
      <c r="F7" s="17">
        <v>256355.58584948257</v>
      </c>
      <c r="G7" s="12">
        <v>1</v>
      </c>
      <c r="J7" s="167" t="s">
        <v>129</v>
      </c>
      <c r="K7" s="168"/>
      <c r="L7" s="168"/>
      <c r="M7" s="168"/>
      <c r="N7" s="168"/>
      <c r="O7" s="168"/>
      <c r="P7" s="169"/>
      <c r="S7" s="148"/>
      <c r="T7" s="18" t="s">
        <v>7</v>
      </c>
      <c r="U7" s="2">
        <v>14615.155475439342</v>
      </c>
      <c r="V7" s="12">
        <v>0.62578616352200955</v>
      </c>
      <c r="W7" s="2">
        <v>8739.7160883280867</v>
      </c>
      <c r="X7" s="12">
        <v>0.37421383647798723</v>
      </c>
      <c r="Y7" s="2">
        <v>3231.4916629112245</v>
      </c>
      <c r="Z7" s="12">
        <v>0.13836477987421372</v>
      </c>
      <c r="AA7" s="2">
        <v>20123.379900856235</v>
      </c>
      <c r="AB7" s="12">
        <v>0.86163522012578431</v>
      </c>
      <c r="AC7" s="2">
        <v>0</v>
      </c>
      <c r="AD7" s="12">
        <v>0</v>
      </c>
      <c r="AE7" s="2">
        <v>23354.871563767505</v>
      </c>
      <c r="AF7" s="12">
        <v>1</v>
      </c>
      <c r="AG7" s="99"/>
    </row>
    <row r="8" spans="1:33" ht="63.75" customHeight="1" x14ac:dyDescent="0.25">
      <c r="A8" s="1" t="s">
        <v>111</v>
      </c>
      <c r="B8" s="16" t="s">
        <v>327</v>
      </c>
      <c r="C8" s="12">
        <v>3.0531809845546216E-2</v>
      </c>
      <c r="D8" s="17">
        <v>248528.58584948257</v>
      </c>
      <c r="E8" s="12">
        <v>0.96946819015445385</v>
      </c>
      <c r="F8" s="17">
        <v>256355.58584948257</v>
      </c>
      <c r="G8" s="12">
        <v>1</v>
      </c>
      <c r="J8" s="165"/>
      <c r="K8" s="171" t="s">
        <v>105</v>
      </c>
      <c r="L8" s="155"/>
      <c r="M8" s="155"/>
      <c r="N8" s="155"/>
      <c r="O8" s="155"/>
      <c r="P8" s="155"/>
      <c r="S8" s="148"/>
      <c r="T8" s="1" t="s">
        <v>8</v>
      </c>
      <c r="U8" s="2">
        <v>9097.42321780782</v>
      </c>
      <c r="V8" s="12">
        <v>0.21893491124260409</v>
      </c>
      <c r="W8" s="2">
        <v>32455.672020287377</v>
      </c>
      <c r="X8" s="12">
        <v>0.78106508875739877</v>
      </c>
      <c r="Y8" s="2">
        <v>0</v>
      </c>
      <c r="Z8" s="12">
        <v>0</v>
      </c>
      <c r="AA8" s="2">
        <v>41553.095238095077</v>
      </c>
      <c r="AB8" s="12">
        <v>1</v>
      </c>
      <c r="AC8" s="2">
        <v>5655.1549732318854</v>
      </c>
      <c r="AD8" s="12">
        <v>0.13609467455621327</v>
      </c>
      <c r="AE8" s="2">
        <v>35897.940264863268</v>
      </c>
      <c r="AF8" s="12">
        <v>0.86390532544378862</v>
      </c>
      <c r="AG8" s="99"/>
    </row>
    <row r="9" spans="1:33" ht="38.25" x14ac:dyDescent="0.25">
      <c r="A9" s="1" t="s">
        <v>112</v>
      </c>
      <c r="B9" s="16" t="s">
        <v>328</v>
      </c>
      <c r="C9" s="12">
        <v>1.6414699863301199E-2</v>
      </c>
      <c r="D9" s="17">
        <v>252147.58584948257</v>
      </c>
      <c r="E9" s="12">
        <v>0.98358530013669876</v>
      </c>
      <c r="F9" s="17">
        <v>256355.58584948257</v>
      </c>
      <c r="G9" s="12">
        <v>1</v>
      </c>
      <c r="J9" s="166"/>
      <c r="K9" s="114" t="s">
        <v>106</v>
      </c>
      <c r="L9" s="115"/>
      <c r="M9" s="115"/>
      <c r="N9" s="115"/>
      <c r="O9" s="115"/>
      <c r="P9" s="115"/>
      <c r="S9" s="148"/>
      <c r="T9" s="18" t="s">
        <v>9</v>
      </c>
      <c r="U9" s="2">
        <v>10414.415113871622</v>
      </c>
      <c r="V9" s="12">
        <v>0.59782608695652439</v>
      </c>
      <c r="W9" s="2">
        <v>7006.0610766045656</v>
      </c>
      <c r="X9" s="12">
        <v>0.4021739130434811</v>
      </c>
      <c r="Y9" s="2">
        <v>252.47066942719121</v>
      </c>
      <c r="Z9" s="12">
        <v>1.4492753623188491E-2</v>
      </c>
      <c r="AA9" s="2">
        <v>17168.005521048904</v>
      </c>
      <c r="AB9" s="12">
        <v>0.98550724637681175</v>
      </c>
      <c r="AC9" s="2">
        <v>63.117667356797803</v>
      </c>
      <c r="AD9" s="12">
        <v>3.6231884057971227E-3</v>
      </c>
      <c r="AE9" s="2">
        <v>17357.358523119296</v>
      </c>
      <c r="AF9" s="12">
        <v>0.99637681159420299</v>
      </c>
      <c r="AG9" s="99"/>
    </row>
    <row r="10" spans="1:33" ht="25.5" x14ac:dyDescent="0.25">
      <c r="A10" s="1" t="s">
        <v>113</v>
      </c>
      <c r="B10" s="16" t="s">
        <v>329</v>
      </c>
      <c r="C10" s="12">
        <v>0.11635400844167018</v>
      </c>
      <c r="D10" s="17">
        <v>226527.58584948257</v>
      </c>
      <c r="E10" s="12">
        <v>0.88364599155832979</v>
      </c>
      <c r="F10" s="17">
        <v>256355.58584948257</v>
      </c>
      <c r="G10" s="12">
        <v>1</v>
      </c>
      <c r="J10" s="166"/>
      <c r="K10" s="117" t="s">
        <v>66</v>
      </c>
      <c r="L10" s="119"/>
      <c r="M10" s="117" t="s">
        <v>107</v>
      </c>
      <c r="N10" s="119"/>
      <c r="O10" s="117" t="s">
        <v>39</v>
      </c>
      <c r="P10" s="119"/>
      <c r="S10" s="148"/>
      <c r="T10" s="1" t="s">
        <v>10</v>
      </c>
      <c r="U10" s="2">
        <v>11497.687499999978</v>
      </c>
      <c r="V10" s="12">
        <v>0.3937499999999991</v>
      </c>
      <c r="W10" s="2">
        <v>17702.788690476151</v>
      </c>
      <c r="X10" s="12">
        <v>0.6062499999999984</v>
      </c>
      <c r="Y10" s="2">
        <v>0</v>
      </c>
      <c r="Z10" s="12">
        <v>0</v>
      </c>
      <c r="AA10" s="2">
        <v>29200.476190476205</v>
      </c>
      <c r="AB10" s="12">
        <v>1</v>
      </c>
      <c r="AC10" s="2">
        <v>1825.0297619047597</v>
      </c>
      <c r="AD10" s="12">
        <v>6.2499999999999896E-2</v>
      </c>
      <c r="AE10" s="2">
        <v>27375.446428571435</v>
      </c>
      <c r="AF10" s="12">
        <v>0.93749999999999967</v>
      </c>
      <c r="AG10" s="99"/>
    </row>
    <row r="11" spans="1:33" ht="25.5" x14ac:dyDescent="0.25">
      <c r="A11" s="1" t="s">
        <v>114</v>
      </c>
      <c r="B11" s="16" t="s">
        <v>330</v>
      </c>
      <c r="C11" s="12">
        <v>0.54290215498450745</v>
      </c>
      <c r="D11" s="17">
        <v>117179.58584948257</v>
      </c>
      <c r="E11" s="12">
        <v>0.4570978450154925</v>
      </c>
      <c r="F11" s="17">
        <v>256355.58584948257</v>
      </c>
      <c r="G11" s="12">
        <v>1</v>
      </c>
      <c r="J11" s="170"/>
      <c r="K11" s="1" t="s">
        <v>108</v>
      </c>
      <c r="L11" s="1" t="s">
        <v>63</v>
      </c>
      <c r="M11" s="1" t="s">
        <v>108</v>
      </c>
      <c r="N11" s="1" t="s">
        <v>63</v>
      </c>
      <c r="O11" s="1" t="s">
        <v>108</v>
      </c>
      <c r="P11" s="1" t="s">
        <v>63</v>
      </c>
      <c r="S11" s="148"/>
      <c r="T11" s="1" t="s">
        <v>11</v>
      </c>
      <c r="U11" s="2">
        <v>3913.7969924811923</v>
      </c>
      <c r="V11" s="12">
        <v>0.15789473684210514</v>
      </c>
      <c r="W11" s="2">
        <v>20873.583959899683</v>
      </c>
      <c r="X11" s="12">
        <v>0.84210526315789369</v>
      </c>
      <c r="Y11" s="2">
        <v>289.91088833193999</v>
      </c>
      <c r="Z11" s="12">
        <v>1.1695906432748522E-2</v>
      </c>
      <c r="AA11" s="2">
        <v>24497.470064048961</v>
      </c>
      <c r="AB11" s="12">
        <v>0.98830409356725146</v>
      </c>
      <c r="AC11" s="2">
        <v>0</v>
      </c>
      <c r="AD11" s="12">
        <v>0</v>
      </c>
      <c r="AE11" s="2">
        <v>24787.380952380903</v>
      </c>
      <c r="AF11" s="12">
        <v>1</v>
      </c>
      <c r="AG11" s="99"/>
    </row>
    <row r="12" spans="1:33" ht="63.75" x14ac:dyDescent="0.25">
      <c r="A12" s="1" t="s">
        <v>115</v>
      </c>
      <c r="B12" s="16" t="s">
        <v>331</v>
      </c>
      <c r="C12" s="12">
        <v>2.2375170726210949E-2</v>
      </c>
      <c r="D12" s="17">
        <v>250619.58584948257</v>
      </c>
      <c r="E12" s="12">
        <v>0.97762482927378913</v>
      </c>
      <c r="F12" s="17">
        <v>256355.58584948257</v>
      </c>
      <c r="G12" s="12">
        <v>1</v>
      </c>
      <c r="J12" s="1" t="s">
        <v>317</v>
      </c>
      <c r="K12" s="16" t="s">
        <v>332</v>
      </c>
      <c r="L12" s="12">
        <v>0.82238114414944985</v>
      </c>
      <c r="M12" s="17">
        <v>45533.585849482566</v>
      </c>
      <c r="N12" s="12">
        <v>0.17761885585055012</v>
      </c>
      <c r="O12" s="17">
        <v>256355.58584948257</v>
      </c>
      <c r="P12" s="12">
        <v>1</v>
      </c>
      <c r="S12" s="148"/>
      <c r="T12" s="1" t="s">
        <v>12</v>
      </c>
      <c r="U12" s="2">
        <v>5043.4807831762137</v>
      </c>
      <c r="V12" s="12">
        <v>0.36548223350253634</v>
      </c>
      <c r="W12" s="2">
        <v>8756.0430263475973</v>
      </c>
      <c r="X12" s="12">
        <v>0.63451776649745928</v>
      </c>
      <c r="Y12" s="2">
        <v>0</v>
      </c>
      <c r="Z12" s="12">
        <v>0</v>
      </c>
      <c r="AA12" s="2">
        <v>13799.523809523871</v>
      </c>
      <c r="AB12" s="12">
        <v>1</v>
      </c>
      <c r="AC12" s="2">
        <v>1611.111916847959</v>
      </c>
      <c r="AD12" s="12">
        <v>0.1167512690355326</v>
      </c>
      <c r="AE12" s="2">
        <v>12188.411892675895</v>
      </c>
      <c r="AF12" s="12">
        <v>0.8832487309644661</v>
      </c>
      <c r="AG12" s="99"/>
    </row>
    <row r="13" spans="1:33" ht="63.75" x14ac:dyDescent="0.25">
      <c r="A13" s="1" t="s">
        <v>116</v>
      </c>
      <c r="B13" s="16" t="s">
        <v>333</v>
      </c>
      <c r="C13" s="12">
        <v>8.3984906857622332E-3</v>
      </c>
      <c r="D13" s="17">
        <v>254202.58584948257</v>
      </c>
      <c r="E13" s="12">
        <v>0.99160150931423774</v>
      </c>
      <c r="F13" s="17">
        <v>256355.58584948257</v>
      </c>
      <c r="G13" s="12">
        <v>1</v>
      </c>
      <c r="J13" s="1" t="s">
        <v>318</v>
      </c>
      <c r="K13" s="16" t="s">
        <v>334</v>
      </c>
      <c r="L13" s="12">
        <v>0.34494664786403556</v>
      </c>
      <c r="M13" s="17">
        <v>167926.58584948257</v>
      </c>
      <c r="N13" s="12">
        <v>0.65505335213596438</v>
      </c>
      <c r="O13" s="17">
        <v>256355.58584948257</v>
      </c>
      <c r="P13" s="12">
        <v>1</v>
      </c>
      <c r="S13" s="148"/>
      <c r="T13" s="1" t="s">
        <v>13</v>
      </c>
      <c r="U13" s="2">
        <v>7484.375</v>
      </c>
      <c r="V13" s="12">
        <v>0.34722222222222221</v>
      </c>
      <c r="W13" s="2">
        <v>14070.625</v>
      </c>
      <c r="X13" s="12">
        <v>0.65277777777777768</v>
      </c>
      <c r="Y13" s="2">
        <v>0</v>
      </c>
      <c r="Z13" s="12">
        <v>0</v>
      </c>
      <c r="AA13" s="2">
        <v>21555</v>
      </c>
      <c r="AB13" s="12">
        <v>1</v>
      </c>
      <c r="AC13" s="2">
        <v>3143.4375</v>
      </c>
      <c r="AD13" s="12">
        <v>0.14583333333333334</v>
      </c>
      <c r="AE13" s="2">
        <v>18411.5625</v>
      </c>
      <c r="AF13" s="12">
        <v>0.85416666666666674</v>
      </c>
      <c r="AG13" s="99"/>
    </row>
    <row r="14" spans="1:33" ht="25.5" customHeight="1" x14ac:dyDescent="0.25">
      <c r="A14" s="1" t="s">
        <v>117</v>
      </c>
      <c r="B14" s="16" t="s">
        <v>335</v>
      </c>
      <c r="C14" s="12">
        <v>0.24865851777237044</v>
      </c>
      <c r="D14" s="17">
        <v>192610.58584948257</v>
      </c>
      <c r="E14" s="12">
        <v>0.75134148222762964</v>
      </c>
      <c r="F14" s="17">
        <v>256355.58584948257</v>
      </c>
      <c r="G14" s="12">
        <v>1</v>
      </c>
      <c r="J14" s="167" t="s">
        <v>129</v>
      </c>
      <c r="K14" s="168"/>
      <c r="L14" s="168"/>
      <c r="M14" s="168"/>
      <c r="N14" s="168"/>
      <c r="O14" s="168"/>
      <c r="P14" s="169"/>
      <c r="S14" s="148"/>
      <c r="T14" s="18" t="s">
        <v>14</v>
      </c>
      <c r="U14" s="2">
        <v>9546.3091482649525</v>
      </c>
      <c r="V14" s="12">
        <v>0.52365930599369148</v>
      </c>
      <c r="W14" s="2">
        <v>8683.6908517349893</v>
      </c>
      <c r="X14" s="12">
        <v>0.47634069400630991</v>
      </c>
      <c r="Y14" s="2">
        <v>2932.9022082018914</v>
      </c>
      <c r="Z14" s="12">
        <v>0.16088328075709846</v>
      </c>
      <c r="AA14" s="2">
        <v>15297.09779179804</v>
      </c>
      <c r="AB14" s="12">
        <v>0.83911671924290232</v>
      </c>
      <c r="AC14" s="2">
        <v>115.0157728706624</v>
      </c>
      <c r="AD14" s="12">
        <v>6.3091482649842538E-3</v>
      </c>
      <c r="AE14" s="2">
        <v>18114.984227129255</v>
      </c>
      <c r="AF14" s="12">
        <v>0.9936908517350157</v>
      </c>
      <c r="AG14" s="99"/>
    </row>
    <row r="15" spans="1:33" ht="25.5" x14ac:dyDescent="0.25">
      <c r="A15" s="1" t="s">
        <v>118</v>
      </c>
      <c r="B15" s="16" t="s">
        <v>336</v>
      </c>
      <c r="C15" s="12">
        <v>7.3429256232600229E-2</v>
      </c>
      <c r="D15" s="17">
        <v>237531.58584948257</v>
      </c>
      <c r="E15" s="12">
        <v>0.92657074376739967</v>
      </c>
      <c r="F15" s="17">
        <v>256355.58584948257</v>
      </c>
      <c r="G15" s="12">
        <v>1</v>
      </c>
      <c r="S15" s="148"/>
      <c r="T15" s="1" t="s">
        <v>15</v>
      </c>
      <c r="U15" s="2">
        <v>6314.2504409171006</v>
      </c>
      <c r="V15" s="12">
        <v>0.31851851851851853</v>
      </c>
      <c r="W15" s="2">
        <v>13509.559082892401</v>
      </c>
      <c r="X15" s="12">
        <v>0.68148148148148158</v>
      </c>
      <c r="Y15" s="2">
        <v>0</v>
      </c>
      <c r="Z15" s="12">
        <v>0</v>
      </c>
      <c r="AA15" s="2">
        <v>19823.809523809501</v>
      </c>
      <c r="AB15" s="12">
        <v>1</v>
      </c>
      <c r="AC15" s="2">
        <v>1615.2733686067002</v>
      </c>
      <c r="AD15" s="12">
        <v>8.1481481481481488E-2</v>
      </c>
      <c r="AE15" s="2">
        <v>18208.536155202801</v>
      </c>
      <c r="AF15" s="12">
        <v>0.91851851851851851</v>
      </c>
      <c r="AG15" s="99"/>
    </row>
    <row r="16" spans="1:33" ht="25.5" customHeight="1" x14ac:dyDescent="0.25">
      <c r="A16" s="1" t="s">
        <v>119</v>
      </c>
      <c r="B16" s="16" t="s">
        <v>337</v>
      </c>
      <c r="C16" s="12">
        <v>2.8476071530917003E-4</v>
      </c>
      <c r="D16" s="17">
        <v>256282.58584948257</v>
      </c>
      <c r="E16" s="12">
        <v>0.99971523928469086</v>
      </c>
      <c r="F16" s="17">
        <v>256355.58584948257</v>
      </c>
      <c r="G16" s="12">
        <v>1</v>
      </c>
      <c r="J16" s="165"/>
      <c r="K16" s="114" t="s">
        <v>105</v>
      </c>
      <c r="L16" s="115"/>
      <c r="M16" s="115"/>
      <c r="N16" s="115"/>
      <c r="O16" s="115"/>
      <c r="P16" s="115"/>
      <c r="S16" s="148"/>
      <c r="T16" s="1" t="s">
        <v>16</v>
      </c>
      <c r="U16" s="2">
        <v>7704.3465045592538</v>
      </c>
      <c r="V16" s="12">
        <v>0.38297872340425465</v>
      </c>
      <c r="W16" s="2">
        <v>12412.558257345499</v>
      </c>
      <c r="X16" s="12">
        <v>0.61702127659574524</v>
      </c>
      <c r="Y16" s="2">
        <v>214.009625126646</v>
      </c>
      <c r="Z16" s="12">
        <v>1.0638297872340408E-2</v>
      </c>
      <c r="AA16" s="2">
        <v>19902.895136778112</v>
      </c>
      <c r="AB16" s="12">
        <v>0.98936170212765973</v>
      </c>
      <c r="AC16" s="2">
        <v>535.02406281661501</v>
      </c>
      <c r="AD16" s="12">
        <v>2.6595744680851022E-2</v>
      </c>
      <c r="AE16" s="2">
        <v>19581.880699088146</v>
      </c>
      <c r="AF16" s="12">
        <v>0.9734042553191492</v>
      </c>
      <c r="AG16" s="99"/>
    </row>
    <row r="17" spans="1:33" ht="25.5" x14ac:dyDescent="0.25">
      <c r="A17" s="1" t="s">
        <v>120</v>
      </c>
      <c r="B17" s="16" t="s">
        <v>338</v>
      </c>
      <c r="C17" s="12">
        <v>4.9150479628706052E-4</v>
      </c>
      <c r="D17" s="17">
        <v>256229.58584948257</v>
      </c>
      <c r="E17" s="12">
        <v>0.99950849520371288</v>
      </c>
      <c r="F17" s="17">
        <v>256355.58584948257</v>
      </c>
      <c r="G17" s="12">
        <v>1</v>
      </c>
      <c r="J17" s="166"/>
      <c r="K17" s="114" t="s">
        <v>106</v>
      </c>
      <c r="L17" s="115"/>
      <c r="M17" s="115"/>
      <c r="N17" s="115"/>
      <c r="O17" s="115"/>
      <c r="P17" s="115"/>
      <c r="S17" s="120"/>
      <c r="T17" s="1" t="s">
        <v>17</v>
      </c>
      <c r="U17" s="2">
        <v>5178.5031055900645</v>
      </c>
      <c r="V17" s="12">
        <v>0.49565217391304445</v>
      </c>
      <c r="W17" s="2">
        <v>5269.3540372670832</v>
      </c>
      <c r="X17" s="12">
        <v>0.50434782608695761</v>
      </c>
      <c r="Y17" s="2">
        <v>0</v>
      </c>
      <c r="Z17" s="12">
        <v>0</v>
      </c>
      <c r="AA17" s="2">
        <v>10447.857142857127</v>
      </c>
      <c r="AB17" s="12">
        <v>1</v>
      </c>
      <c r="AC17" s="2">
        <v>0</v>
      </c>
      <c r="AD17" s="12">
        <v>0</v>
      </c>
      <c r="AE17" s="2">
        <v>10447.857142857127</v>
      </c>
      <c r="AF17" s="12">
        <v>1</v>
      </c>
      <c r="AG17" s="99"/>
    </row>
    <row r="18" spans="1:33" ht="25.5" x14ac:dyDescent="0.25">
      <c r="A18" s="1" t="s">
        <v>121</v>
      </c>
      <c r="B18" s="16" t="s">
        <v>339</v>
      </c>
      <c r="C18" s="12">
        <v>0.34102631198888878</v>
      </c>
      <c r="D18" s="17">
        <v>168931.58584948257</v>
      </c>
      <c r="E18" s="12">
        <v>0.65897368801111122</v>
      </c>
      <c r="F18" s="17">
        <v>256355.58584948257</v>
      </c>
      <c r="G18" s="12">
        <v>1</v>
      </c>
      <c r="J18" s="166"/>
      <c r="K18" s="117" t="s">
        <v>66</v>
      </c>
      <c r="L18" s="119"/>
      <c r="M18" s="117" t="s">
        <v>107</v>
      </c>
      <c r="N18" s="119"/>
      <c r="O18" s="117" t="s">
        <v>39</v>
      </c>
      <c r="P18" s="119"/>
    </row>
    <row r="19" spans="1:33" ht="38.25" x14ac:dyDescent="0.25">
      <c r="A19" s="1" t="s">
        <v>122</v>
      </c>
      <c r="B19" s="16" t="s">
        <v>340</v>
      </c>
      <c r="C19" s="12">
        <v>0.26252207369303882</v>
      </c>
      <c r="D19" s="17">
        <v>189056.58584948257</v>
      </c>
      <c r="E19" s="12">
        <v>0.7374779263069613</v>
      </c>
      <c r="F19" s="17">
        <v>256355.58584948257</v>
      </c>
      <c r="G19" s="12">
        <v>1</v>
      </c>
      <c r="J19" s="172"/>
      <c r="K19" s="1" t="s">
        <v>108</v>
      </c>
      <c r="L19" s="1" t="s">
        <v>63</v>
      </c>
      <c r="M19" s="1" t="s">
        <v>108</v>
      </c>
      <c r="N19" s="1" t="s">
        <v>63</v>
      </c>
      <c r="O19" s="1" t="s">
        <v>108</v>
      </c>
      <c r="P19" s="1" t="s">
        <v>63</v>
      </c>
    </row>
    <row r="20" spans="1:33" ht="63.75" x14ac:dyDescent="0.25">
      <c r="A20" s="1" t="s">
        <v>123</v>
      </c>
      <c r="B20" s="16" t="s">
        <v>341</v>
      </c>
      <c r="C20" s="12">
        <v>1.049713814927365E-2</v>
      </c>
      <c r="D20" s="17">
        <v>253664.58584948257</v>
      </c>
      <c r="E20" s="12">
        <v>0.98950286185072645</v>
      </c>
      <c r="F20" s="17">
        <v>256355.58584948257</v>
      </c>
      <c r="G20" s="12">
        <v>1</v>
      </c>
      <c r="J20" s="1" t="s">
        <v>319</v>
      </c>
      <c r="K20" s="16" t="s">
        <v>342</v>
      </c>
      <c r="L20" s="12">
        <v>8.8392846697339621E-3</v>
      </c>
      <c r="M20" s="17">
        <v>254089.58584948257</v>
      </c>
      <c r="N20" s="12">
        <v>0.99116071533026595</v>
      </c>
      <c r="O20" s="17">
        <v>256355.58584948257</v>
      </c>
      <c r="P20" s="12">
        <v>1</v>
      </c>
    </row>
    <row r="21" spans="1:33" ht="25.5" customHeight="1" x14ac:dyDescent="0.25">
      <c r="A21" s="1" t="s">
        <v>124</v>
      </c>
      <c r="B21" s="16" t="s">
        <v>343</v>
      </c>
      <c r="C21" s="12">
        <v>0.2572520500439609</v>
      </c>
      <c r="D21" s="17">
        <v>190407.58584948257</v>
      </c>
      <c r="E21" s="12">
        <v>0.7427479499560391</v>
      </c>
      <c r="F21" s="17">
        <v>256355.58584948257</v>
      </c>
      <c r="G21" s="12">
        <v>1</v>
      </c>
      <c r="J21" s="167" t="s">
        <v>129</v>
      </c>
      <c r="K21" s="168"/>
      <c r="L21" s="168"/>
      <c r="M21" s="168"/>
      <c r="N21" s="168"/>
      <c r="O21" s="168"/>
      <c r="P21" s="169"/>
    </row>
    <row r="22" spans="1:33" ht="38.25" x14ac:dyDescent="0.25">
      <c r="A22" s="1" t="s">
        <v>125</v>
      </c>
      <c r="B22" s="16" t="s">
        <v>344</v>
      </c>
      <c r="C22" s="12">
        <v>7.8562750771598404E-3</v>
      </c>
      <c r="D22" s="17">
        <v>254341.58584948257</v>
      </c>
      <c r="E22" s="12">
        <v>0.99214372492284009</v>
      </c>
      <c r="F22" s="17">
        <v>256355.58584948257</v>
      </c>
      <c r="G22" s="12">
        <v>1</v>
      </c>
    </row>
    <row r="23" spans="1:33" ht="25.5" customHeight="1" x14ac:dyDescent="0.25">
      <c r="A23" s="1" t="s">
        <v>126</v>
      </c>
      <c r="B23" s="16" t="s">
        <v>345</v>
      </c>
      <c r="C23" s="12">
        <v>8.6372215868159491E-2</v>
      </c>
      <c r="D23" s="17">
        <v>234213.58584948257</v>
      </c>
      <c r="E23" s="12">
        <v>0.91362778413184043</v>
      </c>
      <c r="F23" s="17">
        <v>256355.58584948257</v>
      </c>
      <c r="G23" s="12">
        <v>1</v>
      </c>
      <c r="J23" s="165"/>
      <c r="K23" s="114" t="s">
        <v>105</v>
      </c>
      <c r="L23" s="115"/>
      <c r="M23" s="115"/>
      <c r="N23" s="115"/>
      <c r="O23" s="115"/>
      <c r="P23" s="115"/>
    </row>
    <row r="24" spans="1:33" ht="25.5" x14ac:dyDescent="0.25">
      <c r="A24" s="1" t="s">
        <v>127</v>
      </c>
      <c r="B24" s="16" t="s">
        <v>346</v>
      </c>
      <c r="C24" s="12">
        <v>2.8577493155547664E-2</v>
      </c>
      <c r="D24" s="17">
        <v>249029.58584948257</v>
      </c>
      <c r="E24" s="12">
        <v>0.9714225068444523</v>
      </c>
      <c r="F24" s="17">
        <v>256355.58584948257</v>
      </c>
      <c r="G24" s="12">
        <v>1</v>
      </c>
      <c r="J24" s="166"/>
      <c r="K24" s="114" t="s">
        <v>106</v>
      </c>
      <c r="L24" s="115"/>
      <c r="M24" s="115"/>
      <c r="N24" s="115"/>
      <c r="O24" s="115"/>
      <c r="P24" s="115"/>
    </row>
    <row r="25" spans="1:33" ht="25.5" x14ac:dyDescent="0.25">
      <c r="A25" s="1" t="s">
        <v>128</v>
      </c>
      <c r="B25" s="16" t="s">
        <v>347</v>
      </c>
      <c r="C25" s="12">
        <v>1.3535886056476986E-3</v>
      </c>
      <c r="D25" s="17">
        <v>256008.58584948257</v>
      </c>
      <c r="E25" s="12">
        <v>0.9986464113943524</v>
      </c>
      <c r="F25" s="17">
        <v>256355.58584948257</v>
      </c>
      <c r="G25" s="12">
        <v>1</v>
      </c>
      <c r="J25" s="166"/>
      <c r="K25" s="117" t="s">
        <v>66</v>
      </c>
      <c r="L25" s="119"/>
      <c r="M25" s="117" t="s">
        <v>107</v>
      </c>
      <c r="N25" s="119"/>
      <c r="O25" s="117" t="s">
        <v>39</v>
      </c>
      <c r="P25" s="119"/>
    </row>
    <row r="26" spans="1:33" ht="29.25" customHeight="1" x14ac:dyDescent="0.25">
      <c r="A26" s="167" t="s">
        <v>129</v>
      </c>
      <c r="B26" s="168"/>
      <c r="C26" s="168"/>
      <c r="D26" s="168"/>
      <c r="E26" s="168"/>
      <c r="F26" s="168"/>
      <c r="G26" s="169"/>
      <c r="J26" s="172"/>
      <c r="K26" s="1" t="s">
        <v>108</v>
      </c>
      <c r="L26" s="1" t="s">
        <v>63</v>
      </c>
      <c r="M26" s="1" t="s">
        <v>108</v>
      </c>
      <c r="N26" s="1" t="s">
        <v>63</v>
      </c>
      <c r="O26" s="1" t="s">
        <v>108</v>
      </c>
      <c r="P26" s="1" t="s">
        <v>63</v>
      </c>
    </row>
    <row r="27" spans="1:33" ht="51" x14ac:dyDescent="0.25">
      <c r="J27" s="1" t="s">
        <v>320</v>
      </c>
      <c r="K27" s="16" t="s">
        <v>348</v>
      </c>
      <c r="L27" s="12">
        <v>5.9877766849256988E-3</v>
      </c>
      <c r="M27" s="17">
        <v>254820.58584948257</v>
      </c>
      <c r="N27" s="12">
        <v>0.99401222331507422</v>
      </c>
      <c r="O27" s="17">
        <v>256355.58584948257</v>
      </c>
      <c r="P27" s="12">
        <v>1</v>
      </c>
    </row>
    <row r="28" spans="1:33" ht="33" customHeight="1" x14ac:dyDescent="0.25">
      <c r="J28" s="167" t="s">
        <v>129</v>
      </c>
      <c r="K28" s="168"/>
      <c r="L28" s="168"/>
      <c r="M28" s="168"/>
      <c r="N28" s="168"/>
      <c r="O28" s="168"/>
      <c r="P28" s="169"/>
    </row>
    <row r="30" spans="1:33" ht="69.75" customHeight="1" x14ac:dyDescent="0.25"/>
  </sheetData>
  <mergeCells count="47">
    <mergeCell ref="A2:A5"/>
    <mergeCell ref="B2:G2"/>
    <mergeCell ref="A26:G26"/>
    <mergeCell ref="J7:P7"/>
    <mergeCell ref="B3:G3"/>
    <mergeCell ref="B4:C4"/>
    <mergeCell ref="D4:E4"/>
    <mergeCell ref="F4:G4"/>
    <mergeCell ref="O4:P4"/>
    <mergeCell ref="J28:P28"/>
    <mergeCell ref="K18:L18"/>
    <mergeCell ref="M18:N18"/>
    <mergeCell ref="O18:P18"/>
    <mergeCell ref="J21:P21"/>
    <mergeCell ref="K24:P24"/>
    <mergeCell ref="K25:L25"/>
    <mergeCell ref="M25:N25"/>
    <mergeCell ref="O25:P25"/>
    <mergeCell ref="J16:J19"/>
    <mergeCell ref="K16:P16"/>
    <mergeCell ref="K23:P23"/>
    <mergeCell ref="J23:J26"/>
    <mergeCell ref="U2:X2"/>
    <mergeCell ref="Y2:AB2"/>
    <mergeCell ref="AC2:AF2"/>
    <mergeCell ref="U3:V3"/>
    <mergeCell ref="W3:X3"/>
    <mergeCell ref="Y3:Z3"/>
    <mergeCell ref="AA3:AB3"/>
    <mergeCell ref="AC3:AD3"/>
    <mergeCell ref="AE3:AF3"/>
    <mergeCell ref="S2:S4"/>
    <mergeCell ref="T2:T4"/>
    <mergeCell ref="S5:S17"/>
    <mergeCell ref="K17:P17"/>
    <mergeCell ref="K9:P9"/>
    <mergeCell ref="K10:L10"/>
    <mergeCell ref="M10:N10"/>
    <mergeCell ref="O10:P10"/>
    <mergeCell ref="J14:P14"/>
    <mergeCell ref="J2:J5"/>
    <mergeCell ref="K2:P2"/>
    <mergeCell ref="J8:J11"/>
    <mergeCell ref="K8:P8"/>
    <mergeCell ref="K3:P3"/>
    <mergeCell ref="K4:L4"/>
    <mergeCell ref="M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807"/>
  <sheetViews>
    <sheetView showGridLines="0" tabSelected="1" zoomScale="50" zoomScaleNormal="50" workbookViewId="0">
      <selection activeCell="A507" sqref="A507:XFD507"/>
    </sheetView>
  </sheetViews>
  <sheetFormatPr baseColWidth="10" defaultRowHeight="12.75" x14ac:dyDescent="0.25"/>
  <cols>
    <col min="1" max="1" width="22.140625" style="55" bestFit="1" customWidth="1"/>
    <col min="2" max="2" width="15.7109375" style="55" bestFit="1" customWidth="1"/>
    <col min="3" max="3" width="14.140625" style="55" bestFit="1" customWidth="1"/>
    <col min="4" max="4" width="13.85546875" style="55" customWidth="1"/>
    <col min="5" max="5" width="16" style="55" customWidth="1"/>
    <col min="6" max="6" width="14.7109375" style="55" customWidth="1"/>
    <col min="7" max="7" width="14.85546875" style="55" customWidth="1"/>
    <col min="8" max="9" width="16.7109375" style="55" customWidth="1"/>
    <col min="10" max="10" width="15.42578125" style="55" customWidth="1"/>
    <col min="11" max="11" width="13.7109375" style="55" customWidth="1"/>
    <col min="12" max="12" width="15" style="55" customWidth="1"/>
    <col min="13" max="13" width="17" style="55" customWidth="1"/>
    <col min="14" max="14" width="17.5703125" style="55" customWidth="1"/>
    <col min="15" max="16" width="11.5703125" style="55" bestFit="1" customWidth="1"/>
    <col min="17" max="17" width="15.85546875" style="55" customWidth="1"/>
    <col min="18" max="18" width="14.85546875" style="55" customWidth="1"/>
    <col min="19" max="19" width="12.85546875" style="55" customWidth="1"/>
    <col min="20" max="24" width="11.5703125" style="55" bestFit="1" customWidth="1"/>
    <col min="25" max="25" width="18.42578125" style="55" customWidth="1"/>
    <col min="26" max="26" width="16" style="55" customWidth="1"/>
    <col min="27" max="27" width="14.42578125" style="55" customWidth="1"/>
    <col min="28" max="67" width="11.5703125" style="55" bestFit="1" customWidth="1"/>
    <col min="68" max="71" width="11.42578125" style="55"/>
    <col min="72" max="79" width="11.5703125" style="55" bestFit="1" customWidth="1"/>
    <col min="80" max="83" width="11.42578125" style="55"/>
    <col min="84" max="85" width="11.5703125" style="55" bestFit="1" customWidth="1"/>
    <col min="86" max="89" width="11.42578125" style="55"/>
    <col min="90" max="109" width="11.5703125" style="55" bestFit="1" customWidth="1"/>
    <col min="110" max="16384" width="11.42578125" style="55"/>
  </cols>
  <sheetData>
    <row r="1" spans="1:14" ht="86.25" customHeight="1" x14ac:dyDescent="0.25"/>
    <row r="2" spans="1:14" ht="15" customHeight="1" x14ac:dyDescent="0.25">
      <c r="A2" s="111" t="s">
        <v>4</v>
      </c>
      <c r="B2" s="142" t="s">
        <v>193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  <c r="N2" s="56"/>
    </row>
    <row r="3" spans="1:14" ht="15" customHeight="1" x14ac:dyDescent="0.25">
      <c r="A3" s="112"/>
      <c r="B3" s="142" t="s">
        <v>164</v>
      </c>
      <c r="C3" s="144"/>
      <c r="D3" s="142" t="s">
        <v>194</v>
      </c>
      <c r="E3" s="144"/>
      <c r="F3" s="142" t="s">
        <v>165</v>
      </c>
      <c r="G3" s="144"/>
      <c r="H3" s="142" t="s">
        <v>166</v>
      </c>
      <c r="I3" s="144"/>
      <c r="J3" s="142" t="s">
        <v>167</v>
      </c>
      <c r="K3" s="144"/>
      <c r="L3" s="142" t="s">
        <v>168</v>
      </c>
      <c r="M3" s="144"/>
      <c r="N3" s="56"/>
    </row>
    <row r="4" spans="1:14" ht="25.5" x14ac:dyDescent="0.25">
      <c r="A4" s="113"/>
      <c r="B4" s="1" t="s">
        <v>3</v>
      </c>
      <c r="C4" s="1" t="s">
        <v>18</v>
      </c>
      <c r="D4" s="1" t="s">
        <v>3</v>
      </c>
      <c r="E4" s="1" t="s">
        <v>18</v>
      </c>
      <c r="F4" s="1" t="s">
        <v>3</v>
      </c>
      <c r="G4" s="1" t="s">
        <v>18</v>
      </c>
      <c r="H4" s="1" t="s">
        <v>3</v>
      </c>
      <c r="I4" s="1" t="s">
        <v>18</v>
      </c>
      <c r="J4" s="1" t="s">
        <v>3</v>
      </c>
      <c r="K4" s="1" t="s">
        <v>18</v>
      </c>
      <c r="L4" s="1" t="s">
        <v>3</v>
      </c>
      <c r="M4" s="1" t="s">
        <v>18</v>
      </c>
      <c r="N4" s="56"/>
    </row>
    <row r="5" spans="1:14" x14ac:dyDescent="0.25">
      <c r="A5" s="1" t="s">
        <v>5</v>
      </c>
      <c r="B5" s="12">
        <v>0.99019607843137247</v>
      </c>
      <c r="C5" s="12">
        <v>2.3603173311314344E-2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9.8039215686274422E-3</v>
      </c>
      <c r="K5" s="12">
        <v>2.3369478526053783E-4</v>
      </c>
      <c r="L5" s="12">
        <v>0</v>
      </c>
      <c r="M5" s="12">
        <v>0</v>
      </c>
      <c r="N5" s="56"/>
    </row>
    <row r="6" spans="1:14" x14ac:dyDescent="0.25">
      <c r="A6" s="1" t="s">
        <v>321</v>
      </c>
      <c r="B6" s="12">
        <v>1</v>
      </c>
      <c r="C6" s="12">
        <v>3.8834637277307113E-2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56"/>
    </row>
    <row r="7" spans="1:14" x14ac:dyDescent="0.25">
      <c r="A7" s="1" t="s">
        <v>7</v>
      </c>
      <c r="B7" s="12">
        <v>0.95597484276729505</v>
      </c>
      <c r="C7" s="12">
        <v>8.7092581177973472E-2</v>
      </c>
      <c r="D7" s="12">
        <v>0</v>
      </c>
      <c r="E7" s="12">
        <v>0</v>
      </c>
      <c r="F7" s="12">
        <v>2.2012578616352162E-2</v>
      </c>
      <c r="G7" s="12">
        <v>2.0054212771243867E-3</v>
      </c>
      <c r="H7" s="12">
        <v>0</v>
      </c>
      <c r="I7" s="12">
        <v>0</v>
      </c>
      <c r="J7" s="12">
        <v>2.2012578616352162E-2</v>
      </c>
      <c r="K7" s="12">
        <v>2.0054212771243867E-3</v>
      </c>
      <c r="L7" s="12">
        <v>0</v>
      </c>
      <c r="M7" s="12">
        <v>0</v>
      </c>
      <c r="N7" s="56"/>
    </row>
    <row r="8" spans="1:14" x14ac:dyDescent="0.25">
      <c r="A8" s="1" t="s">
        <v>8</v>
      </c>
      <c r="B8" s="12">
        <v>0.99408284023668647</v>
      </c>
      <c r="C8" s="12">
        <v>0.16113250974435306</v>
      </c>
      <c r="D8" s="12">
        <v>0</v>
      </c>
      <c r="E8" s="12">
        <v>0</v>
      </c>
      <c r="F8" s="12">
        <v>5.9171597633136206E-3</v>
      </c>
      <c r="G8" s="12">
        <v>9.591220818116271E-4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56"/>
    </row>
    <row r="9" spans="1:14" x14ac:dyDescent="0.25">
      <c r="A9" s="1" t="s">
        <v>9</v>
      </c>
      <c r="B9" s="12">
        <v>0.96014492753623215</v>
      </c>
      <c r="C9" s="12">
        <v>6.5246020655746459E-2</v>
      </c>
      <c r="D9" s="12">
        <v>0</v>
      </c>
      <c r="E9" s="12">
        <v>0</v>
      </c>
      <c r="F9" s="12">
        <v>1.0869565217391368E-2</v>
      </c>
      <c r="G9" s="12">
        <v>7.3863419610279422E-4</v>
      </c>
      <c r="H9" s="12">
        <v>7.2463768115942455E-3</v>
      </c>
      <c r="I9" s="12">
        <v>4.9242279740186281E-4</v>
      </c>
      <c r="J9" s="12">
        <v>2.1739130434782736E-2</v>
      </c>
      <c r="K9" s="12">
        <v>1.4772683922055884E-3</v>
      </c>
      <c r="L9" s="12">
        <v>0</v>
      </c>
      <c r="M9" s="12">
        <v>0</v>
      </c>
      <c r="N9" s="56"/>
    </row>
    <row r="10" spans="1:14" x14ac:dyDescent="0.25">
      <c r="A10" s="1" t="s">
        <v>10</v>
      </c>
      <c r="B10" s="12">
        <v>1</v>
      </c>
      <c r="C10" s="12">
        <v>0.11390614366258073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56"/>
    </row>
    <row r="11" spans="1:14" x14ac:dyDescent="0.25">
      <c r="A11" s="1" t="s">
        <v>11</v>
      </c>
      <c r="B11" s="12">
        <v>0.7660818713450277</v>
      </c>
      <c r="C11" s="12">
        <v>7.4073530025951587E-2</v>
      </c>
      <c r="D11" s="12">
        <v>0</v>
      </c>
      <c r="E11" s="12">
        <v>0</v>
      </c>
      <c r="F11" s="12">
        <v>0.11695906432748526</v>
      </c>
      <c r="G11" s="12">
        <v>1.130893588182468E-2</v>
      </c>
      <c r="H11" s="12">
        <v>0</v>
      </c>
      <c r="I11" s="12">
        <v>0</v>
      </c>
      <c r="J11" s="12">
        <v>0.11111111111111098</v>
      </c>
      <c r="K11" s="12">
        <v>1.0743489087733447E-2</v>
      </c>
      <c r="L11" s="12">
        <v>5.8479532163742609E-3</v>
      </c>
      <c r="M11" s="12">
        <v>5.654467940912339E-4</v>
      </c>
      <c r="N11" s="56"/>
    </row>
    <row r="12" spans="1:14" x14ac:dyDescent="0.25">
      <c r="A12" s="1" t="s">
        <v>20</v>
      </c>
      <c r="B12" s="12">
        <v>0.98477157360406087</v>
      </c>
      <c r="C12" s="12">
        <v>5.3009879741299795E-2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1.5228426395939028E-2</v>
      </c>
      <c r="K12" s="12">
        <v>8.197404083706124E-4</v>
      </c>
      <c r="L12" s="12">
        <v>0</v>
      </c>
      <c r="M12" s="12">
        <v>0</v>
      </c>
      <c r="N12" s="56"/>
    </row>
    <row r="13" spans="1:14" x14ac:dyDescent="0.25">
      <c r="A13" s="1" t="s">
        <v>13</v>
      </c>
      <c r="B13" s="12">
        <v>0.98611111111111116</v>
      </c>
      <c r="C13" s="12">
        <v>8.29146161553901E-2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1.3888888888888888E-2</v>
      </c>
      <c r="K13" s="12">
        <v>1.1678114951463392E-3</v>
      </c>
      <c r="L13" s="12">
        <v>0</v>
      </c>
      <c r="M13" s="12">
        <v>0</v>
      </c>
      <c r="N13" s="56"/>
    </row>
    <row r="14" spans="1:14" x14ac:dyDescent="0.25">
      <c r="A14" s="1" t="s">
        <v>14</v>
      </c>
      <c r="B14" s="12">
        <v>0.89905362776025255</v>
      </c>
      <c r="C14" s="12">
        <v>6.3933647397456966E-2</v>
      </c>
      <c r="D14" s="12">
        <v>0</v>
      </c>
      <c r="E14" s="12">
        <v>0</v>
      </c>
      <c r="F14" s="12">
        <v>2.5236593059937015E-2</v>
      </c>
      <c r="G14" s="12">
        <v>1.7946286988759924E-3</v>
      </c>
      <c r="H14" s="12">
        <v>0</v>
      </c>
      <c r="I14" s="12">
        <v>0</v>
      </c>
      <c r="J14" s="12">
        <v>7.5709779179811004E-2</v>
      </c>
      <c r="K14" s="12">
        <v>5.3838860966279748E-3</v>
      </c>
      <c r="L14" s="12">
        <v>0</v>
      </c>
      <c r="M14" s="12">
        <v>0</v>
      </c>
      <c r="N14" s="56"/>
    </row>
    <row r="15" spans="1:14" x14ac:dyDescent="0.25">
      <c r="A15" s="1" t="s">
        <v>15</v>
      </c>
      <c r="B15" s="12">
        <v>0.99259259259259247</v>
      </c>
      <c r="C15" s="12">
        <v>7.6756534971127943E-2</v>
      </c>
      <c r="D15" s="12">
        <v>0</v>
      </c>
      <c r="E15" s="12">
        <v>0</v>
      </c>
      <c r="F15" s="12">
        <v>7.4074074074074068E-3</v>
      </c>
      <c r="G15" s="12">
        <v>5.7280996247110409E-4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56"/>
    </row>
    <row r="16" spans="1:14" x14ac:dyDescent="0.25">
      <c r="A16" s="1" t="s">
        <v>16</v>
      </c>
      <c r="B16" s="12">
        <v>0.99468085106382986</v>
      </c>
      <c r="C16" s="12">
        <v>7.8055252367662906E-2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5.319148936170204E-3</v>
      </c>
      <c r="K16" s="12">
        <v>4.1740776667199342E-4</v>
      </c>
      <c r="L16" s="12">
        <v>0</v>
      </c>
      <c r="M16" s="12">
        <v>0</v>
      </c>
      <c r="N16" s="56"/>
    </row>
    <row r="17" spans="1:14" x14ac:dyDescent="0.25">
      <c r="A17" s="1" t="s">
        <v>17</v>
      </c>
      <c r="B17" s="12">
        <v>0.99130434782608701</v>
      </c>
      <c r="C17" s="12">
        <v>4.0400938317221434E-2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8.695652173913054E-3</v>
      </c>
      <c r="K17" s="12">
        <v>3.543941957651007E-4</v>
      </c>
      <c r="L17" s="12">
        <v>0</v>
      </c>
      <c r="M17" s="12">
        <v>0</v>
      </c>
      <c r="N17" s="56"/>
    </row>
    <row r="22" spans="1:14" ht="26.25" customHeight="1" x14ac:dyDescent="0.25">
      <c r="A22" s="165"/>
      <c r="B22" s="142" t="s">
        <v>195</v>
      </c>
      <c r="C22" s="143"/>
      <c r="D22" s="143"/>
      <c r="E22" s="143"/>
      <c r="F22" s="143"/>
      <c r="G22" s="144"/>
      <c r="H22" s="56"/>
    </row>
    <row r="23" spans="1:14" ht="30" customHeight="1" x14ac:dyDescent="0.25">
      <c r="A23" s="170"/>
      <c r="B23" s="1" t="s">
        <v>164</v>
      </c>
      <c r="C23" s="1" t="s">
        <v>194</v>
      </c>
      <c r="D23" s="1" t="s">
        <v>165</v>
      </c>
      <c r="E23" s="1" t="s">
        <v>166</v>
      </c>
      <c r="F23" s="1" t="s">
        <v>167</v>
      </c>
      <c r="G23" s="1" t="s">
        <v>168</v>
      </c>
      <c r="H23" s="56"/>
    </row>
    <row r="24" spans="1:14" x14ac:dyDescent="0.25">
      <c r="A24" s="1" t="s">
        <v>63</v>
      </c>
      <c r="B24" s="12">
        <v>0.95895946480538929</v>
      </c>
      <c r="C24" s="12">
        <v>0</v>
      </c>
      <c r="D24" s="12">
        <v>1.7379552098210592E-2</v>
      </c>
      <c r="E24" s="12">
        <v>4.9242279740186281E-4</v>
      </c>
      <c r="F24" s="12">
        <v>2.2603113504905979E-2</v>
      </c>
      <c r="G24" s="12">
        <v>5.654467940912339E-4</v>
      </c>
      <c r="H24" s="56"/>
    </row>
    <row r="34" spans="1:14" ht="15.75" customHeight="1" x14ac:dyDescent="0.25">
      <c r="A34" s="147" t="s">
        <v>4</v>
      </c>
      <c r="B34" s="156" t="s">
        <v>214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4"/>
      <c r="N34" s="56"/>
    </row>
    <row r="35" spans="1:14" ht="27.75" customHeight="1" x14ac:dyDescent="0.25">
      <c r="A35" s="148"/>
      <c r="B35" s="156" t="s">
        <v>1</v>
      </c>
      <c r="C35" s="144"/>
      <c r="D35" s="1" t="s">
        <v>178</v>
      </c>
      <c r="E35" s="1" t="s">
        <v>179</v>
      </c>
      <c r="F35" s="1" t="s">
        <v>180</v>
      </c>
      <c r="G35" s="1" t="s">
        <v>322</v>
      </c>
      <c r="H35" s="156" t="s">
        <v>2</v>
      </c>
      <c r="I35" s="143"/>
      <c r="J35" s="143"/>
      <c r="K35" s="143"/>
      <c r="L35" s="143"/>
      <c r="M35" s="144"/>
      <c r="N35" s="56"/>
    </row>
    <row r="36" spans="1:14" ht="25.5" x14ac:dyDescent="0.25">
      <c r="A36" s="148"/>
      <c r="B36" s="1" t="s">
        <v>164</v>
      </c>
      <c r="C36" s="1" t="s">
        <v>167</v>
      </c>
      <c r="D36" s="1" t="s">
        <v>164</v>
      </c>
      <c r="E36" s="1" t="s">
        <v>164</v>
      </c>
      <c r="F36" s="1" t="s">
        <v>164</v>
      </c>
      <c r="G36" s="1" t="s">
        <v>164</v>
      </c>
      <c r="H36" s="1" t="s">
        <v>164</v>
      </c>
      <c r="I36" s="1" t="s">
        <v>194</v>
      </c>
      <c r="J36" s="1" t="s">
        <v>165</v>
      </c>
      <c r="K36" s="1" t="s">
        <v>166</v>
      </c>
      <c r="L36" s="1" t="s">
        <v>167</v>
      </c>
      <c r="M36" s="1" t="s">
        <v>168</v>
      </c>
      <c r="N36" s="56"/>
    </row>
    <row r="37" spans="1:14" x14ac:dyDescent="0.25">
      <c r="A37" s="120"/>
      <c r="B37" s="51" t="s">
        <v>3</v>
      </c>
      <c r="C37" s="51" t="s">
        <v>3</v>
      </c>
      <c r="D37" s="51" t="s">
        <v>3</v>
      </c>
      <c r="E37" s="51" t="s">
        <v>3</v>
      </c>
      <c r="F37" s="51" t="s">
        <v>3</v>
      </c>
      <c r="G37" s="51" t="s">
        <v>3</v>
      </c>
      <c r="H37" s="51" t="s">
        <v>3</v>
      </c>
      <c r="I37" s="51" t="s">
        <v>3</v>
      </c>
      <c r="J37" s="51" t="s">
        <v>3</v>
      </c>
      <c r="K37" s="51" t="s">
        <v>3</v>
      </c>
      <c r="L37" s="51" t="s">
        <v>3</v>
      </c>
      <c r="M37" s="51" t="s">
        <v>3</v>
      </c>
      <c r="N37" s="56"/>
    </row>
    <row r="38" spans="1:14" x14ac:dyDescent="0.25">
      <c r="A38" s="1" t="s">
        <v>5</v>
      </c>
      <c r="B38" s="12">
        <v>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0.9887640449438202</v>
      </c>
      <c r="I38" s="12">
        <v>0</v>
      </c>
      <c r="J38" s="12">
        <v>0</v>
      </c>
      <c r="K38" s="12">
        <v>0</v>
      </c>
      <c r="L38" s="12">
        <v>1.1235955056179765E-2</v>
      </c>
      <c r="M38" s="12">
        <v>0</v>
      </c>
      <c r="N38" s="56"/>
    </row>
    <row r="39" spans="1:14" x14ac:dyDescent="0.25">
      <c r="A39" s="1" t="s">
        <v>321</v>
      </c>
      <c r="B39" s="12">
        <v>0</v>
      </c>
      <c r="C39" s="12">
        <v>0</v>
      </c>
      <c r="D39" s="12">
        <v>1</v>
      </c>
      <c r="E39" s="12">
        <v>0</v>
      </c>
      <c r="F39" s="12">
        <v>1</v>
      </c>
      <c r="G39" s="12">
        <v>0</v>
      </c>
      <c r="H39" s="12">
        <v>1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56"/>
    </row>
    <row r="40" spans="1:14" x14ac:dyDescent="0.25">
      <c r="A40" s="1" t="s">
        <v>7</v>
      </c>
      <c r="B40" s="12">
        <v>0</v>
      </c>
      <c r="C40" s="12">
        <v>0</v>
      </c>
      <c r="D40" s="12">
        <v>1</v>
      </c>
      <c r="E40" s="12">
        <v>0</v>
      </c>
      <c r="F40" s="12">
        <v>0</v>
      </c>
      <c r="G40" s="12">
        <v>0</v>
      </c>
      <c r="H40" s="12">
        <v>0.94852941176470507</v>
      </c>
      <c r="I40" s="12">
        <v>0</v>
      </c>
      <c r="J40" s="12">
        <v>2.5735294117647068E-2</v>
      </c>
      <c r="K40" s="12">
        <v>0</v>
      </c>
      <c r="L40" s="12">
        <v>2.5735294117647068E-2</v>
      </c>
      <c r="M40" s="12">
        <v>0</v>
      </c>
      <c r="N40" s="56"/>
    </row>
    <row r="41" spans="1:14" x14ac:dyDescent="0.25">
      <c r="A41" s="1" t="s">
        <v>8</v>
      </c>
      <c r="B41" s="12">
        <v>1</v>
      </c>
      <c r="C41" s="12">
        <v>0</v>
      </c>
      <c r="D41" s="12">
        <v>1</v>
      </c>
      <c r="E41" s="12">
        <v>0</v>
      </c>
      <c r="F41" s="12">
        <v>0</v>
      </c>
      <c r="G41" s="12">
        <v>0</v>
      </c>
      <c r="H41" s="12">
        <v>0.99230769230769222</v>
      </c>
      <c r="I41" s="12">
        <v>0</v>
      </c>
      <c r="J41" s="12">
        <v>7.6923076923076841E-3</v>
      </c>
      <c r="K41" s="12">
        <v>0</v>
      </c>
      <c r="L41" s="12">
        <v>0</v>
      </c>
      <c r="M41" s="12">
        <v>0</v>
      </c>
      <c r="N41" s="56"/>
    </row>
    <row r="42" spans="1:14" x14ac:dyDescent="0.25">
      <c r="A42" s="1" t="s">
        <v>9</v>
      </c>
      <c r="B42" s="12">
        <v>1</v>
      </c>
      <c r="C42" s="12">
        <v>0</v>
      </c>
      <c r="D42" s="12">
        <v>1</v>
      </c>
      <c r="E42" s="12">
        <v>0</v>
      </c>
      <c r="F42" s="12">
        <v>0</v>
      </c>
      <c r="G42" s="12">
        <v>1</v>
      </c>
      <c r="H42" s="12">
        <v>0.9281045751633995</v>
      </c>
      <c r="I42" s="12">
        <v>0</v>
      </c>
      <c r="J42" s="12">
        <v>1.9607843137254916E-2</v>
      </c>
      <c r="K42" s="12">
        <v>1.3071895424836609E-2</v>
      </c>
      <c r="L42" s="12">
        <v>3.9215686274509831E-2</v>
      </c>
      <c r="M42" s="12">
        <v>0</v>
      </c>
      <c r="N42" s="56"/>
    </row>
    <row r="43" spans="1:14" x14ac:dyDescent="0.25">
      <c r="A43" s="1" t="s">
        <v>10</v>
      </c>
      <c r="B43" s="12">
        <v>1</v>
      </c>
      <c r="C43" s="12">
        <v>0</v>
      </c>
      <c r="D43" s="12">
        <v>1</v>
      </c>
      <c r="E43" s="12">
        <v>0</v>
      </c>
      <c r="F43" s="12">
        <v>0</v>
      </c>
      <c r="G43" s="12">
        <v>1</v>
      </c>
      <c r="H43" s="12">
        <v>1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56"/>
    </row>
    <row r="44" spans="1:14" x14ac:dyDescent="0.25">
      <c r="A44" s="1" t="s">
        <v>11</v>
      </c>
      <c r="B44" s="12">
        <v>0.7142857142857143</v>
      </c>
      <c r="C44" s="12">
        <v>0.28571428571428575</v>
      </c>
      <c r="D44" s="12">
        <v>0</v>
      </c>
      <c r="E44" s="12">
        <v>1</v>
      </c>
      <c r="F44" s="12">
        <v>1</v>
      </c>
      <c r="G44" s="12">
        <v>0</v>
      </c>
      <c r="H44" s="12">
        <v>0.74999999999999811</v>
      </c>
      <c r="I44" s="12">
        <v>0</v>
      </c>
      <c r="J44" s="12">
        <v>0.13157894736842102</v>
      </c>
      <c r="K44" s="12">
        <v>0</v>
      </c>
      <c r="L44" s="12">
        <v>0.11184210526315784</v>
      </c>
      <c r="M44" s="12">
        <v>6.5789473684210488E-3</v>
      </c>
      <c r="N44" s="56"/>
    </row>
    <row r="45" spans="1:14" x14ac:dyDescent="0.25">
      <c r="A45" s="1" t="s">
        <v>20</v>
      </c>
      <c r="B45" s="12">
        <v>1</v>
      </c>
      <c r="C45" s="12">
        <v>0</v>
      </c>
      <c r="D45" s="12">
        <v>1</v>
      </c>
      <c r="E45" s="12">
        <v>1</v>
      </c>
      <c r="F45" s="12">
        <v>0</v>
      </c>
      <c r="G45" s="12">
        <v>0</v>
      </c>
      <c r="H45" s="12">
        <v>0.97580645161290291</v>
      </c>
      <c r="I45" s="12">
        <v>0</v>
      </c>
      <c r="J45" s="12">
        <v>0</v>
      </c>
      <c r="K45" s="12">
        <v>0</v>
      </c>
      <c r="L45" s="12">
        <v>2.4193548387096784E-2</v>
      </c>
      <c r="M45" s="12">
        <v>0</v>
      </c>
      <c r="N45" s="56"/>
    </row>
    <row r="46" spans="1:14" x14ac:dyDescent="0.25">
      <c r="A46" s="1" t="s">
        <v>13</v>
      </c>
      <c r="B46" s="12">
        <v>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0.9826086956521739</v>
      </c>
      <c r="I46" s="12">
        <v>0</v>
      </c>
      <c r="J46" s="12">
        <v>0</v>
      </c>
      <c r="K46" s="12">
        <v>0</v>
      </c>
      <c r="L46" s="12">
        <v>1.7391304347826087E-2</v>
      </c>
      <c r="M46" s="12">
        <v>0</v>
      </c>
      <c r="N46" s="56"/>
    </row>
    <row r="47" spans="1:14" x14ac:dyDescent="0.25">
      <c r="A47" s="1" t="s">
        <v>14</v>
      </c>
      <c r="B47" s="12">
        <v>1</v>
      </c>
      <c r="C47" s="12">
        <v>0</v>
      </c>
      <c r="D47" s="12">
        <v>1</v>
      </c>
      <c r="E47" s="12">
        <v>0</v>
      </c>
      <c r="F47" s="12">
        <v>0</v>
      </c>
      <c r="G47" s="12">
        <v>0</v>
      </c>
      <c r="H47" s="12">
        <v>0.81920903954802315</v>
      </c>
      <c r="I47" s="12">
        <v>0</v>
      </c>
      <c r="J47" s="12">
        <v>4.5197740112994496E-2</v>
      </c>
      <c r="K47" s="12">
        <v>0</v>
      </c>
      <c r="L47" s="12">
        <v>0.13559322033898341</v>
      </c>
      <c r="M47" s="12">
        <v>0</v>
      </c>
      <c r="N47" s="56"/>
    </row>
    <row r="48" spans="1:14" x14ac:dyDescent="0.25">
      <c r="A48" s="1" t="s">
        <v>15</v>
      </c>
      <c r="B48" s="12">
        <v>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0.98989898989898994</v>
      </c>
      <c r="I48" s="12">
        <v>0</v>
      </c>
      <c r="J48" s="12">
        <v>1.01010101010101E-2</v>
      </c>
      <c r="K48" s="12">
        <v>0</v>
      </c>
      <c r="L48" s="12">
        <v>0</v>
      </c>
      <c r="M48" s="12">
        <v>0</v>
      </c>
      <c r="N48" s="56"/>
    </row>
    <row r="49" spans="1:38" x14ac:dyDescent="0.25">
      <c r="A49" s="1" t="s">
        <v>16</v>
      </c>
      <c r="B49" s="12">
        <v>1</v>
      </c>
      <c r="C49" s="12">
        <v>0</v>
      </c>
      <c r="D49" s="12">
        <v>1</v>
      </c>
      <c r="E49" s="12">
        <v>0</v>
      </c>
      <c r="F49" s="12">
        <v>0</v>
      </c>
      <c r="G49" s="12">
        <v>0</v>
      </c>
      <c r="H49" s="12">
        <v>0.99342105263157887</v>
      </c>
      <c r="I49" s="12">
        <v>0</v>
      </c>
      <c r="J49" s="12">
        <v>0</v>
      </c>
      <c r="K49" s="12">
        <v>0</v>
      </c>
      <c r="L49" s="12">
        <v>6.578947368421028E-3</v>
      </c>
      <c r="M49" s="12">
        <v>0</v>
      </c>
      <c r="N49" s="56"/>
    </row>
    <row r="50" spans="1:38" x14ac:dyDescent="0.25">
      <c r="A50" s="1" t="s">
        <v>17</v>
      </c>
      <c r="B50" s="12">
        <v>1</v>
      </c>
      <c r="C50" s="12">
        <v>0</v>
      </c>
      <c r="D50" s="12">
        <v>0</v>
      </c>
      <c r="E50" s="12">
        <v>0</v>
      </c>
      <c r="F50" s="12">
        <v>1</v>
      </c>
      <c r="G50" s="12">
        <v>0</v>
      </c>
      <c r="H50" s="12">
        <v>0.98484848484848486</v>
      </c>
      <c r="I50" s="12">
        <v>0</v>
      </c>
      <c r="J50" s="12">
        <v>0</v>
      </c>
      <c r="K50" s="12">
        <v>0</v>
      </c>
      <c r="L50" s="12">
        <v>1.5151515151515138E-2</v>
      </c>
      <c r="M50" s="12">
        <v>0</v>
      </c>
      <c r="N50" s="56"/>
    </row>
    <row r="54" spans="1:38" ht="15" customHeight="1" x14ac:dyDescent="0.25">
      <c r="B54" s="156" t="s">
        <v>196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4"/>
      <c r="AL54" s="56"/>
    </row>
    <row r="55" spans="1:38" ht="15" customHeight="1" x14ac:dyDescent="0.25">
      <c r="B55" s="156" t="s">
        <v>1</v>
      </c>
      <c r="C55" s="143"/>
      <c r="D55" s="143"/>
      <c r="E55" s="143"/>
      <c r="F55" s="143"/>
      <c r="G55" s="144"/>
      <c r="H55" s="156" t="s">
        <v>178</v>
      </c>
      <c r="I55" s="143"/>
      <c r="J55" s="143"/>
      <c r="K55" s="143"/>
      <c r="L55" s="143"/>
      <c r="M55" s="144"/>
      <c r="N55" s="156" t="s">
        <v>179</v>
      </c>
      <c r="O55" s="143"/>
      <c r="P55" s="143"/>
      <c r="Q55" s="143"/>
      <c r="R55" s="143"/>
      <c r="S55" s="144"/>
      <c r="T55" s="156" t="s">
        <v>180</v>
      </c>
      <c r="U55" s="143"/>
      <c r="V55" s="143"/>
      <c r="W55" s="143"/>
      <c r="X55" s="143"/>
      <c r="Y55" s="144"/>
      <c r="Z55" s="156" t="s">
        <v>322</v>
      </c>
      <c r="AA55" s="143"/>
      <c r="AB55" s="143"/>
      <c r="AC55" s="143"/>
      <c r="AD55" s="143"/>
      <c r="AE55" s="144"/>
      <c r="AF55" s="156" t="s">
        <v>2</v>
      </c>
      <c r="AG55" s="143"/>
      <c r="AH55" s="143"/>
      <c r="AI55" s="143"/>
      <c r="AJ55" s="143"/>
      <c r="AK55" s="144"/>
      <c r="AL55" s="56"/>
    </row>
    <row r="56" spans="1:38" ht="33" customHeight="1" x14ac:dyDescent="0.25">
      <c r="B56" s="1" t="s">
        <v>164</v>
      </c>
      <c r="C56" s="1" t="s">
        <v>194</v>
      </c>
      <c r="D56" s="1" t="s">
        <v>165</v>
      </c>
      <c r="E56" s="1" t="s">
        <v>166</v>
      </c>
      <c r="F56" s="1" t="s">
        <v>167</v>
      </c>
      <c r="G56" s="1" t="s">
        <v>168</v>
      </c>
      <c r="H56" s="1" t="s">
        <v>164</v>
      </c>
      <c r="I56" s="1" t="s">
        <v>194</v>
      </c>
      <c r="J56" s="1" t="s">
        <v>165</v>
      </c>
      <c r="K56" s="1" t="s">
        <v>166</v>
      </c>
      <c r="L56" s="1" t="s">
        <v>167</v>
      </c>
      <c r="M56" s="1" t="s">
        <v>168</v>
      </c>
      <c r="N56" s="1" t="s">
        <v>164</v>
      </c>
      <c r="O56" s="1" t="s">
        <v>194</v>
      </c>
      <c r="P56" s="1" t="s">
        <v>165</v>
      </c>
      <c r="Q56" s="1" t="s">
        <v>166</v>
      </c>
      <c r="R56" s="1" t="s">
        <v>167</v>
      </c>
      <c r="S56" s="1" t="s">
        <v>168</v>
      </c>
      <c r="T56" s="1" t="s">
        <v>164</v>
      </c>
      <c r="U56" s="1" t="s">
        <v>194</v>
      </c>
      <c r="V56" s="1" t="s">
        <v>165</v>
      </c>
      <c r="W56" s="1" t="s">
        <v>166</v>
      </c>
      <c r="X56" s="1" t="s">
        <v>167</v>
      </c>
      <c r="Y56" s="1" t="s">
        <v>168</v>
      </c>
      <c r="Z56" s="1" t="s">
        <v>164</v>
      </c>
      <c r="AA56" s="1" t="s">
        <v>194</v>
      </c>
      <c r="AB56" s="1" t="s">
        <v>165</v>
      </c>
      <c r="AC56" s="1" t="s">
        <v>166</v>
      </c>
      <c r="AD56" s="1" t="s">
        <v>167</v>
      </c>
      <c r="AE56" s="1" t="s">
        <v>168</v>
      </c>
      <c r="AF56" s="1" t="s">
        <v>164</v>
      </c>
      <c r="AG56" s="1" t="s">
        <v>194</v>
      </c>
      <c r="AH56" s="1" t="s">
        <v>165</v>
      </c>
      <c r="AI56" s="1" t="s">
        <v>166</v>
      </c>
      <c r="AJ56" s="1" t="s">
        <v>167</v>
      </c>
      <c r="AK56" s="1" t="s">
        <v>168</v>
      </c>
      <c r="AL56" s="56"/>
    </row>
    <row r="57" spans="1:38" x14ac:dyDescent="0.25">
      <c r="B57" s="12">
        <v>0.99262097736418953</v>
      </c>
      <c r="C57" s="12">
        <v>0</v>
      </c>
      <c r="D57" s="12">
        <v>0</v>
      </c>
      <c r="E57" s="12">
        <v>0</v>
      </c>
      <c r="F57" s="12">
        <v>7.3790226358102671E-3</v>
      </c>
      <c r="G57" s="12">
        <v>0</v>
      </c>
      <c r="H57" s="12">
        <v>1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1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1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1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0.94443089896389454</v>
      </c>
      <c r="AG57" s="12">
        <v>0</v>
      </c>
      <c r="AH57" s="12">
        <v>2.4198816316911974E-2</v>
      </c>
      <c r="AI57" s="12">
        <v>6.8563612901246856E-4</v>
      </c>
      <c r="AJ57" s="12">
        <v>2.9897335831493014E-2</v>
      </c>
      <c r="AK57" s="12">
        <v>7.8731275868779941E-4</v>
      </c>
      <c r="AL57" s="56"/>
    </row>
    <row r="62" spans="1:38" ht="15" customHeight="1" x14ac:dyDescent="0.25">
      <c r="A62" s="147" t="s">
        <v>4</v>
      </c>
      <c r="B62" s="156" t="s">
        <v>297</v>
      </c>
      <c r="C62" s="143"/>
      <c r="D62" s="143"/>
      <c r="E62" s="143"/>
      <c r="F62" s="143"/>
      <c r="G62" s="144"/>
      <c r="H62" s="57"/>
      <c r="I62" s="58"/>
      <c r="J62" s="59"/>
      <c r="K62" s="59"/>
      <c r="M62" s="147" t="s">
        <v>4</v>
      </c>
      <c r="N62" s="156" t="s">
        <v>298</v>
      </c>
      <c r="O62" s="143"/>
      <c r="P62" s="143"/>
      <c r="Q62" s="143"/>
      <c r="R62" s="143"/>
      <c r="S62" s="144"/>
      <c r="T62" s="57"/>
      <c r="U62" s="58"/>
      <c r="V62" s="59"/>
      <c r="W62" s="59"/>
      <c r="Y62" s="147" t="s">
        <v>4</v>
      </c>
      <c r="Z62" s="156" t="s">
        <v>299</v>
      </c>
      <c r="AA62" s="143"/>
      <c r="AB62" s="143"/>
      <c r="AC62" s="143"/>
      <c r="AD62" s="143"/>
      <c r="AE62" s="144"/>
      <c r="AF62" s="57"/>
      <c r="AG62" s="58"/>
      <c r="AH62" s="59"/>
      <c r="AI62" s="59"/>
    </row>
    <row r="63" spans="1:38" ht="48" customHeight="1" x14ac:dyDescent="0.25">
      <c r="A63" s="120"/>
      <c r="B63" s="1" t="s">
        <v>159</v>
      </c>
      <c r="C63" s="1" t="s">
        <v>161</v>
      </c>
      <c r="D63" s="1" t="s">
        <v>160</v>
      </c>
      <c r="E63" s="1" t="s">
        <v>162</v>
      </c>
      <c r="F63" s="1" t="s">
        <v>132</v>
      </c>
      <c r="G63" s="1" t="s">
        <v>163</v>
      </c>
      <c r="H63" s="1" t="s">
        <v>197</v>
      </c>
      <c r="I63" s="1" t="s">
        <v>198</v>
      </c>
      <c r="J63" s="18" t="s">
        <v>199</v>
      </c>
      <c r="K63" s="19" t="s">
        <v>204</v>
      </c>
      <c r="M63" s="120"/>
      <c r="N63" s="1" t="s">
        <v>159</v>
      </c>
      <c r="O63" s="1" t="s">
        <v>161</v>
      </c>
      <c r="P63" s="1" t="s">
        <v>160</v>
      </c>
      <c r="Q63" s="1" t="s">
        <v>162</v>
      </c>
      <c r="R63" s="1" t="s">
        <v>132</v>
      </c>
      <c r="S63" s="1" t="s">
        <v>163</v>
      </c>
      <c r="T63" s="1" t="s">
        <v>197</v>
      </c>
      <c r="U63" s="1" t="s">
        <v>198</v>
      </c>
      <c r="V63" s="18" t="s">
        <v>199</v>
      </c>
      <c r="W63" s="19" t="s">
        <v>204</v>
      </c>
      <c r="X63" s="60"/>
      <c r="Y63" s="120"/>
      <c r="Z63" s="1" t="s">
        <v>159</v>
      </c>
      <c r="AA63" s="1" t="s">
        <v>161</v>
      </c>
      <c r="AB63" s="1" t="s">
        <v>160</v>
      </c>
      <c r="AC63" s="1" t="s">
        <v>162</v>
      </c>
      <c r="AD63" s="1" t="s">
        <v>132</v>
      </c>
      <c r="AE63" s="1" t="s">
        <v>163</v>
      </c>
      <c r="AF63" s="1" t="s">
        <v>197</v>
      </c>
      <c r="AG63" s="1" t="s">
        <v>198</v>
      </c>
      <c r="AH63" s="18" t="s">
        <v>199</v>
      </c>
      <c r="AI63" s="19" t="s">
        <v>204</v>
      </c>
    </row>
    <row r="64" spans="1:38" ht="15" customHeight="1" x14ac:dyDescent="0.25">
      <c r="A64" s="1" t="s">
        <v>5</v>
      </c>
      <c r="B64" s="21">
        <v>27.450000000000003</v>
      </c>
      <c r="C64" s="21">
        <v>162</v>
      </c>
      <c r="D64" s="21">
        <v>3</v>
      </c>
      <c r="E64" s="21">
        <v>24.812259592948553</v>
      </c>
      <c r="F64" s="22">
        <v>8321.4285714285543</v>
      </c>
      <c r="G64" s="22">
        <v>6608.1932773109147</v>
      </c>
      <c r="H64" s="20">
        <f>G64/F64</f>
        <v>0.79411764705882404</v>
      </c>
      <c r="I64" s="22">
        <v>6111</v>
      </c>
      <c r="J64" s="23">
        <f>B64*I64*H64</f>
        <v>133210.81323529422</v>
      </c>
      <c r="K64" s="25">
        <f>((J64*12/365)/I64/4.2)</f>
        <v>0.17063428110970427</v>
      </c>
      <c r="M64" s="1" t="s">
        <v>5</v>
      </c>
      <c r="N64" s="21">
        <v>9.0407142857142873</v>
      </c>
      <c r="O64" s="21">
        <v>52.5</v>
      </c>
      <c r="P64" s="21">
        <v>0.6</v>
      </c>
      <c r="Q64" s="21">
        <v>8.2281284005024311</v>
      </c>
      <c r="R64" s="22">
        <v>8321.4285714285543</v>
      </c>
      <c r="S64" s="22">
        <v>4568.6274509803925</v>
      </c>
      <c r="T64" s="20">
        <f>S64/R64</f>
        <v>0.54901960784313841</v>
      </c>
      <c r="U64" s="22">
        <v>6111</v>
      </c>
      <c r="V64" s="23">
        <f>N64*U64*T64</f>
        <v>30332.128235294185</v>
      </c>
      <c r="W64" s="25">
        <f>((V64*12/365)/U64/4.2)</f>
        <v>3.8853459191896013E-2</v>
      </c>
      <c r="X64" s="61"/>
      <c r="Y64" s="1" t="s">
        <v>5</v>
      </c>
      <c r="Z64" s="21">
        <v>3.3000000000000003</v>
      </c>
      <c r="AA64" s="21">
        <v>4.2</v>
      </c>
      <c r="AB64" s="21">
        <v>1.5</v>
      </c>
      <c r="AC64" s="21">
        <v>1.275400412078</v>
      </c>
      <c r="AD64" s="22">
        <v>8321.4285714285543</v>
      </c>
      <c r="AE64" s="22">
        <v>244.74789915966392</v>
      </c>
      <c r="AF64" s="20">
        <f>AE64/AD64</f>
        <v>2.9411764705882418E-2</v>
      </c>
      <c r="AG64" s="22">
        <v>6111</v>
      </c>
      <c r="AH64" s="23">
        <f>Z64*AG64*AF64</f>
        <v>593.12647058823666</v>
      </c>
      <c r="AI64" s="25">
        <f>((AH64*12/365)/AG64/4.2)</f>
        <v>7.5975595717739331E-4</v>
      </c>
    </row>
    <row r="65" spans="1:35" x14ac:dyDescent="0.25">
      <c r="A65" s="1" t="s">
        <v>321</v>
      </c>
      <c r="B65" s="21">
        <v>17.241588235294113</v>
      </c>
      <c r="C65" s="21">
        <v>90</v>
      </c>
      <c r="D65" s="21">
        <v>0.9</v>
      </c>
      <c r="E65" s="21">
        <v>12.863683787377161</v>
      </c>
      <c r="F65" s="22">
        <v>13295.238095238055</v>
      </c>
      <c r="G65" s="22">
        <v>12086.580086580059</v>
      </c>
      <c r="H65" s="20">
        <f t="shared" ref="H65:H76" si="0">G65/F65</f>
        <v>0.90909090909090973</v>
      </c>
      <c r="I65" s="22">
        <v>9955</v>
      </c>
      <c r="J65" s="23">
        <f t="shared" ref="J65:J76" si="1">B65*I65*H65</f>
        <v>156036.37352941182</v>
      </c>
      <c r="K65" s="25">
        <f t="shared" ref="K65:K76" si="2">((J65*12/365)/I65/4.2)</f>
        <v>0.12269409881013429</v>
      </c>
      <c r="M65" s="1" t="s">
        <v>321</v>
      </c>
      <c r="N65" s="21">
        <v>4.8096000000000005</v>
      </c>
      <c r="O65" s="21">
        <v>23.4</v>
      </c>
      <c r="P65" s="21">
        <v>0.23</v>
      </c>
      <c r="Q65" s="21">
        <v>4.9130737865438787</v>
      </c>
      <c r="R65" s="22">
        <v>13295.238095238055</v>
      </c>
      <c r="S65" s="22">
        <v>3554.8764960529688</v>
      </c>
      <c r="T65" s="20">
        <f t="shared" ref="T65:T76" si="3">S65/R65</f>
        <v>0.26737967914438598</v>
      </c>
      <c r="U65" s="22">
        <v>9955</v>
      </c>
      <c r="V65" s="23">
        <f t="shared" ref="V65:V76" si="4">N65*U65*T65</f>
        <v>12802.023529411812</v>
      </c>
      <c r="W65" s="25">
        <f t="shared" ref="W65:W76" si="5">((V65*12/365)/U65/4.2)</f>
        <v>1.0066452483857839E-2</v>
      </c>
      <c r="X65" s="61"/>
      <c r="Y65" s="1" t="s">
        <v>321</v>
      </c>
      <c r="Z65" s="21"/>
      <c r="AA65" s="21"/>
      <c r="AB65" s="21"/>
      <c r="AC65" s="21"/>
      <c r="AD65" s="22">
        <v>13295.238095238055</v>
      </c>
      <c r="AE65" s="22">
        <v>0</v>
      </c>
      <c r="AF65" s="20">
        <f t="shared" ref="AF65:AF76" si="6">AE65/AD65</f>
        <v>0</v>
      </c>
      <c r="AG65" s="22">
        <v>9955</v>
      </c>
      <c r="AH65" s="23">
        <f t="shared" ref="AH65:AH76" si="7">Z65*AG65*AF65</f>
        <v>0</v>
      </c>
      <c r="AI65" s="25">
        <f t="shared" ref="AI65:AI76" si="8">((AH65*12/365)/AG65/4.2)</f>
        <v>0</v>
      </c>
    </row>
    <row r="66" spans="1:35" x14ac:dyDescent="0.25">
      <c r="A66" s="1" t="s">
        <v>7</v>
      </c>
      <c r="B66" s="21">
        <v>23.09173228346457</v>
      </c>
      <c r="C66" s="21">
        <v>120</v>
      </c>
      <c r="D66" s="21">
        <v>3</v>
      </c>
      <c r="E66" s="21">
        <v>15.428545449126856</v>
      </c>
      <c r="F66" s="22">
        <v>40028.095238095237</v>
      </c>
      <c r="G66" s="22">
        <v>31972.126385145417</v>
      </c>
      <c r="H66" s="20">
        <f t="shared" si="0"/>
        <v>0.79874213836478403</v>
      </c>
      <c r="I66" s="22">
        <v>23281</v>
      </c>
      <c r="J66" s="23">
        <f t="shared" si="1"/>
        <v>429402.67075471923</v>
      </c>
      <c r="K66" s="25">
        <f t="shared" si="2"/>
        <v>0.14437839234944505</v>
      </c>
      <c r="M66" s="1" t="s">
        <v>7</v>
      </c>
      <c r="N66" s="21">
        <v>8.5239999999999974</v>
      </c>
      <c r="O66" s="21">
        <v>43.2</v>
      </c>
      <c r="P66" s="21">
        <v>0.15</v>
      </c>
      <c r="Q66" s="21">
        <v>7.8152577354507029</v>
      </c>
      <c r="R66" s="22">
        <v>40028.095238095237</v>
      </c>
      <c r="S66" s="22">
        <v>16363.686732554739</v>
      </c>
      <c r="T66" s="20">
        <f t="shared" si="3"/>
        <v>0.40880503144654295</v>
      </c>
      <c r="U66" s="22">
        <v>23281</v>
      </c>
      <c r="V66" s="23">
        <f t="shared" si="4"/>
        <v>81126.231823899754</v>
      </c>
      <c r="W66" s="25">
        <f t="shared" si="5"/>
        <v>2.7277135718593588E-2</v>
      </c>
      <c r="X66" s="61"/>
      <c r="Y66" s="1" t="s">
        <v>7</v>
      </c>
      <c r="Z66" s="21">
        <v>1.35</v>
      </c>
      <c r="AA66" s="21">
        <v>1.35</v>
      </c>
      <c r="AB66" s="21">
        <v>1.35</v>
      </c>
      <c r="AC66" s="21">
        <v>0</v>
      </c>
      <c r="AD66" s="22">
        <v>40028.095238095237</v>
      </c>
      <c r="AE66" s="22">
        <v>125.874513327344</v>
      </c>
      <c r="AF66" s="20">
        <f t="shared" si="6"/>
        <v>3.1446540880503268E-3</v>
      </c>
      <c r="AG66" s="22">
        <v>23281</v>
      </c>
      <c r="AH66" s="23">
        <f t="shared" si="7"/>
        <v>98.834433962264541</v>
      </c>
      <c r="AI66" s="25">
        <f t="shared" si="8"/>
        <v>3.323117822988603E-5</v>
      </c>
    </row>
    <row r="67" spans="1:35" x14ac:dyDescent="0.25">
      <c r="A67" s="1" t="s">
        <v>8</v>
      </c>
      <c r="B67" s="21">
        <v>25.564447856885618</v>
      </c>
      <c r="C67" s="21">
        <v>150</v>
      </c>
      <c r="D67" s="21">
        <v>0.5</v>
      </c>
      <c r="E67" s="21">
        <v>20.525775681596393</v>
      </c>
      <c r="F67" s="22">
        <v>52403.15476190472</v>
      </c>
      <c r="G67" s="22">
        <v>45451.412963572482</v>
      </c>
      <c r="H67" s="20">
        <f t="shared" si="0"/>
        <v>0.86734115856349336</v>
      </c>
      <c r="I67" s="22">
        <v>41553</v>
      </c>
      <c r="J67" s="23">
        <f t="shared" si="1"/>
        <v>921358.73380700627</v>
      </c>
      <c r="K67" s="25">
        <f t="shared" si="2"/>
        <v>0.17356632346166093</v>
      </c>
      <c r="M67" s="1" t="s">
        <v>8</v>
      </c>
      <c r="N67" s="21">
        <v>7.4639201589662889</v>
      </c>
      <c r="O67" s="21">
        <v>49.5</v>
      </c>
      <c r="P67" s="21">
        <v>0.4</v>
      </c>
      <c r="Q67" s="21">
        <v>7.8318934224278998</v>
      </c>
      <c r="R67" s="22">
        <v>52403.15476190472</v>
      </c>
      <c r="S67" s="22">
        <v>14052.344104308389</v>
      </c>
      <c r="T67" s="20">
        <f t="shared" si="3"/>
        <v>0.26815836123141118</v>
      </c>
      <c r="U67" s="22">
        <v>41553</v>
      </c>
      <c r="V67" s="23">
        <f t="shared" si="4"/>
        <v>83168.852992609609</v>
      </c>
      <c r="W67" s="25">
        <f t="shared" si="5"/>
        <v>1.5667417598360035E-2</v>
      </c>
      <c r="X67" s="61"/>
      <c r="Y67" s="1" t="s">
        <v>8</v>
      </c>
      <c r="Z67" s="21">
        <v>7.2</v>
      </c>
      <c r="AA67" s="21">
        <v>7.2</v>
      </c>
      <c r="AB67" s="21">
        <v>7.2</v>
      </c>
      <c r="AC67" s="21">
        <v>0</v>
      </c>
      <c r="AD67" s="22">
        <v>52403.15476190472</v>
      </c>
      <c r="AE67" s="22">
        <v>315.78798185941002</v>
      </c>
      <c r="AF67" s="20">
        <f t="shared" si="6"/>
        <v>6.0261253982551635E-3</v>
      </c>
      <c r="AG67" s="22">
        <v>41553</v>
      </c>
      <c r="AH67" s="23">
        <f t="shared" si="7"/>
        <v>1802.9058384506172</v>
      </c>
      <c r="AI67" s="25">
        <f t="shared" si="8"/>
        <v>3.3963289915802102E-4</v>
      </c>
    </row>
    <row r="68" spans="1:35" x14ac:dyDescent="0.25">
      <c r="A68" s="1" t="s">
        <v>9</v>
      </c>
      <c r="B68" s="21">
        <v>14.488318334616556</v>
      </c>
      <c r="C68" s="21">
        <v>75</v>
      </c>
      <c r="D68" s="21">
        <v>0.18</v>
      </c>
      <c r="E68" s="21">
        <v>11.567738549442234</v>
      </c>
      <c r="F68" s="22">
        <v>19910.714285714275</v>
      </c>
      <c r="G68" s="22">
        <v>16529.57432160644</v>
      </c>
      <c r="H68" s="20">
        <f t="shared" si="0"/>
        <v>0.83018489866364231</v>
      </c>
      <c r="I68" s="22">
        <v>17420</v>
      </c>
      <c r="J68" s="23">
        <f t="shared" si="1"/>
        <v>209527.4654004547</v>
      </c>
      <c r="K68" s="25">
        <f t="shared" si="2"/>
        <v>9.4152509498475423E-2</v>
      </c>
      <c r="M68" s="1" t="s">
        <v>9</v>
      </c>
      <c r="N68" s="21">
        <v>5.6684177206529114</v>
      </c>
      <c r="O68" s="21">
        <v>39.380000000000003</v>
      </c>
      <c r="P68" s="21">
        <v>0.05</v>
      </c>
      <c r="Q68" s="21">
        <v>6.4062688269243981</v>
      </c>
      <c r="R68" s="22">
        <v>19910.714285714275</v>
      </c>
      <c r="S68" s="22">
        <v>5172.3742225935175</v>
      </c>
      <c r="T68" s="20">
        <f t="shared" si="3"/>
        <v>0.2597784362916925</v>
      </c>
      <c r="U68" s="22">
        <v>17420</v>
      </c>
      <c r="V68" s="23">
        <f t="shared" si="4"/>
        <v>25651.519489750783</v>
      </c>
      <c r="W68" s="25">
        <f t="shared" si="5"/>
        <v>1.1526674690562292E-2</v>
      </c>
      <c r="X68" s="61"/>
      <c r="Y68" s="1" t="s">
        <v>9</v>
      </c>
      <c r="Z68" s="21">
        <v>1.5111004942490303</v>
      </c>
      <c r="AA68" s="21">
        <v>6</v>
      </c>
      <c r="AB68" s="21">
        <v>0.12</v>
      </c>
      <c r="AC68" s="21">
        <v>2.0080201115477374</v>
      </c>
      <c r="AD68" s="22">
        <v>19910.714285714275</v>
      </c>
      <c r="AE68" s="22">
        <v>506.61607723011196</v>
      </c>
      <c r="AF68" s="20">
        <f t="shared" si="6"/>
        <v>2.5444394910211915E-2</v>
      </c>
      <c r="AG68" s="22">
        <v>17420</v>
      </c>
      <c r="AH68" s="23">
        <f t="shared" si="7"/>
        <v>669.78223716407774</v>
      </c>
      <c r="AI68" s="25">
        <f t="shared" si="8"/>
        <v>3.0097094109345388E-4</v>
      </c>
    </row>
    <row r="69" spans="1:35" x14ac:dyDescent="0.25">
      <c r="A69" s="1" t="s">
        <v>10</v>
      </c>
      <c r="B69" s="21">
        <v>22.535700513544384</v>
      </c>
      <c r="C69" s="21">
        <v>135</v>
      </c>
      <c r="D69" s="21">
        <v>1.8</v>
      </c>
      <c r="E69" s="21">
        <v>16.811461851927461</v>
      </c>
      <c r="F69" s="22">
        <v>62393.571428571428</v>
      </c>
      <c r="G69" s="22">
        <v>49935.471959015274</v>
      </c>
      <c r="H69" s="20">
        <f t="shared" si="0"/>
        <v>0.8003303996819886</v>
      </c>
      <c r="I69" s="22">
        <v>29200</v>
      </c>
      <c r="J69" s="23">
        <f t="shared" si="1"/>
        <v>526651.38101426233</v>
      </c>
      <c r="K69" s="25">
        <f t="shared" si="2"/>
        <v>0.14118204461149567</v>
      </c>
      <c r="M69" s="1" t="s">
        <v>10</v>
      </c>
      <c r="N69" s="21">
        <v>9.4199570377383868</v>
      </c>
      <c r="O69" s="21">
        <v>45.36</v>
      </c>
      <c r="P69" s="21">
        <v>0.4</v>
      </c>
      <c r="Q69" s="21">
        <v>7.9662569280420783</v>
      </c>
      <c r="R69" s="22">
        <v>62393.571428571428</v>
      </c>
      <c r="S69" s="22">
        <v>29955.828081788091</v>
      </c>
      <c r="T69" s="20">
        <f t="shared" si="3"/>
        <v>0.48011080942980994</v>
      </c>
      <c r="U69" s="22">
        <v>29200</v>
      </c>
      <c r="V69" s="23">
        <f t="shared" si="4"/>
        <v>132060.59738693226</v>
      </c>
      <c r="W69" s="25">
        <f t="shared" si="5"/>
        <v>3.5402138537632966E-2</v>
      </c>
      <c r="X69" s="61"/>
      <c r="Y69" s="1" t="s">
        <v>10</v>
      </c>
      <c r="Z69" s="21">
        <v>3.9896965193182883</v>
      </c>
      <c r="AA69" s="21">
        <v>6</v>
      </c>
      <c r="AB69" s="21">
        <v>1.8</v>
      </c>
      <c r="AC69" s="21">
        <v>2.0993888855967966</v>
      </c>
      <c r="AD69" s="22">
        <v>62393.571428571428</v>
      </c>
      <c r="AE69" s="22">
        <v>804.399737044929</v>
      </c>
      <c r="AF69" s="20">
        <f t="shared" si="6"/>
        <v>1.2892349622361514E-2</v>
      </c>
      <c r="AG69" s="22">
        <v>29200</v>
      </c>
      <c r="AH69" s="23">
        <f t="shared" si="7"/>
        <v>1501.9476224937694</v>
      </c>
      <c r="AI69" s="25">
        <f t="shared" si="8"/>
        <v>4.026345394455591E-4</v>
      </c>
    </row>
    <row r="70" spans="1:35" x14ac:dyDescent="0.25">
      <c r="A70" s="1" t="s">
        <v>11</v>
      </c>
      <c r="B70" s="21">
        <v>26.127331482711206</v>
      </c>
      <c r="C70" s="21">
        <v>96</v>
      </c>
      <c r="D70" s="21">
        <v>3.6</v>
      </c>
      <c r="E70" s="21">
        <v>15.974980669639651</v>
      </c>
      <c r="F70" s="22">
        <v>28547.02380952378</v>
      </c>
      <c r="G70" s="22">
        <v>18595.736919767849</v>
      </c>
      <c r="H70" s="20">
        <f t="shared" si="0"/>
        <v>0.65140720251068662</v>
      </c>
      <c r="I70" s="22">
        <v>24787</v>
      </c>
      <c r="J70" s="23">
        <f t="shared" si="1"/>
        <v>421863.13745868008</v>
      </c>
      <c r="K70" s="25">
        <f t="shared" si="2"/>
        <v>0.13322529871015495</v>
      </c>
      <c r="M70" s="1" t="s">
        <v>11</v>
      </c>
      <c r="N70" s="21">
        <v>6.7935783253341304</v>
      </c>
      <c r="O70" s="21">
        <v>30</v>
      </c>
      <c r="P70" s="21">
        <v>0.23</v>
      </c>
      <c r="Q70" s="21">
        <v>6.3874543042245291</v>
      </c>
      <c r="R70" s="22">
        <v>28547.02380952378</v>
      </c>
      <c r="S70" s="22">
        <v>9221.8723739495599</v>
      </c>
      <c r="T70" s="20">
        <f t="shared" si="3"/>
        <v>0.32304146433902453</v>
      </c>
      <c r="U70" s="22">
        <v>24787</v>
      </c>
      <c r="V70" s="23">
        <f t="shared" si="4"/>
        <v>54397.735862507194</v>
      </c>
      <c r="W70" s="25">
        <f t="shared" si="5"/>
        <v>1.7178923603270415E-2</v>
      </c>
      <c r="X70" s="61"/>
      <c r="Y70" s="1" t="s">
        <v>11</v>
      </c>
      <c r="Z70" s="21"/>
      <c r="AA70" s="21"/>
      <c r="AB70" s="21"/>
      <c r="AC70" s="21"/>
      <c r="AD70" s="22">
        <v>28547.02380952378</v>
      </c>
      <c r="AE70" s="22">
        <v>0</v>
      </c>
      <c r="AF70" s="20">
        <f t="shared" si="6"/>
        <v>0</v>
      </c>
      <c r="AG70" s="22">
        <v>24787</v>
      </c>
      <c r="AH70" s="23">
        <f t="shared" si="7"/>
        <v>0</v>
      </c>
      <c r="AI70" s="25">
        <f t="shared" si="8"/>
        <v>0</v>
      </c>
    </row>
    <row r="71" spans="1:35" x14ac:dyDescent="0.25">
      <c r="A71" s="1" t="s">
        <v>12</v>
      </c>
      <c r="B71" s="21">
        <v>17.351131317892857</v>
      </c>
      <c r="C71" s="21">
        <v>169.2</v>
      </c>
      <c r="D71" s="21">
        <v>1.1000000000000001</v>
      </c>
      <c r="E71" s="21">
        <v>16.576667127003972</v>
      </c>
      <c r="F71" s="22">
        <v>9040.4761904761999</v>
      </c>
      <c r="G71" s="22">
        <v>7802.8884053621632</v>
      </c>
      <c r="H71" s="20">
        <f t="shared" si="0"/>
        <v>0.86310590736162895</v>
      </c>
      <c r="I71" s="22">
        <v>13800</v>
      </c>
      <c r="J71" s="23">
        <f t="shared" si="1"/>
        <v>206666.92237035354</v>
      </c>
      <c r="K71" s="25">
        <f t="shared" si="2"/>
        <v>0.11722789776814631</v>
      </c>
      <c r="M71" s="1" t="s">
        <v>12</v>
      </c>
      <c r="N71" s="21">
        <v>6.674387088656383</v>
      </c>
      <c r="O71" s="21">
        <v>60.48</v>
      </c>
      <c r="P71" s="21">
        <v>0.16</v>
      </c>
      <c r="Q71" s="21">
        <v>8.1635367050657539</v>
      </c>
      <c r="R71" s="22">
        <v>9040.4761904761999</v>
      </c>
      <c r="S71" s="22">
        <v>3256.7888405362137</v>
      </c>
      <c r="T71" s="20">
        <f t="shared" si="3"/>
        <v>0.36024527601401324</v>
      </c>
      <c r="U71" s="22">
        <v>13800</v>
      </c>
      <c r="V71" s="23">
        <f t="shared" si="4"/>
        <v>33180.946581887911</v>
      </c>
      <c r="W71" s="25">
        <f t="shared" si="5"/>
        <v>1.8821263553639021E-2</v>
      </c>
      <c r="X71" s="61"/>
      <c r="Y71" s="1" t="s">
        <v>12</v>
      </c>
      <c r="Z71" s="21">
        <v>0.75090114802950869</v>
      </c>
      <c r="AA71" s="21">
        <v>0.9</v>
      </c>
      <c r="AB71" s="21">
        <v>0.6</v>
      </c>
      <c r="AC71" s="21">
        <v>0.15082049122044139</v>
      </c>
      <c r="AD71" s="22">
        <v>9040.4761904761999</v>
      </c>
      <c r="AE71" s="22">
        <v>91.857117847138895</v>
      </c>
      <c r="AF71" s="20">
        <f t="shared" si="6"/>
        <v>1.0160650380773847E-2</v>
      </c>
      <c r="AG71" s="22">
        <v>13800</v>
      </c>
      <c r="AH71" s="23">
        <f t="shared" si="7"/>
        <v>105.28908769196373</v>
      </c>
      <c r="AI71" s="25">
        <f t="shared" si="8"/>
        <v>5.9723240983558091E-5</v>
      </c>
    </row>
    <row r="72" spans="1:35" x14ac:dyDescent="0.25">
      <c r="A72" s="1" t="s">
        <v>13</v>
      </c>
      <c r="B72" s="21">
        <v>11.249143740481086</v>
      </c>
      <c r="C72" s="21">
        <v>36</v>
      </c>
      <c r="D72" s="21">
        <v>0.3</v>
      </c>
      <c r="E72" s="21">
        <v>8.0211887916355451</v>
      </c>
      <c r="F72" s="22">
        <v>26594.999999999945</v>
      </c>
      <c r="G72" s="22">
        <v>21437.677681615492</v>
      </c>
      <c r="H72" s="20">
        <f t="shared" si="0"/>
        <v>0.80607925104777356</v>
      </c>
      <c r="I72" s="22">
        <v>21555</v>
      </c>
      <c r="J72" s="23">
        <f t="shared" si="1"/>
        <v>195454.30284186755</v>
      </c>
      <c r="K72" s="25">
        <f t="shared" si="2"/>
        <v>7.09800497945655E-2</v>
      </c>
      <c r="M72" s="1" t="s">
        <v>13</v>
      </c>
      <c r="N72" s="21">
        <v>6.4775693812595527</v>
      </c>
      <c r="O72" s="21">
        <v>28.8</v>
      </c>
      <c r="P72" s="21">
        <v>0.3</v>
      </c>
      <c r="Q72" s="21">
        <v>7.0548210876942559</v>
      </c>
      <c r="R72" s="22">
        <v>26594.999999999945</v>
      </c>
      <c r="S72" s="22">
        <v>12530.606477838948</v>
      </c>
      <c r="T72" s="20">
        <f t="shared" si="3"/>
        <v>0.47116399615863785</v>
      </c>
      <c r="U72" s="22">
        <v>21555</v>
      </c>
      <c r="V72" s="23">
        <f t="shared" si="4"/>
        <v>65785.805575114151</v>
      </c>
      <c r="W72" s="25">
        <f t="shared" si="5"/>
        <v>2.3890391194278559E-2</v>
      </c>
      <c r="X72" s="61"/>
      <c r="Y72" s="1" t="s">
        <v>13</v>
      </c>
      <c r="Z72" s="21">
        <v>0.69</v>
      </c>
      <c r="AA72" s="21">
        <v>0.69</v>
      </c>
      <c r="AB72" s="21">
        <v>0.69</v>
      </c>
      <c r="AC72" s="21">
        <v>0</v>
      </c>
      <c r="AD72" s="22">
        <v>26594.999999999945</v>
      </c>
      <c r="AE72" s="22">
        <v>183.94308943089399</v>
      </c>
      <c r="AF72" s="20">
        <f t="shared" si="6"/>
        <v>6.9164538233086811E-3</v>
      </c>
      <c r="AG72" s="22">
        <v>21555</v>
      </c>
      <c r="AH72" s="23">
        <f t="shared" si="7"/>
        <v>102.86807189137885</v>
      </c>
      <c r="AI72" s="25">
        <f t="shared" si="8"/>
        <v>3.7356971726677022E-5</v>
      </c>
    </row>
    <row r="73" spans="1:35" x14ac:dyDescent="0.25">
      <c r="A73" s="1" t="s">
        <v>14</v>
      </c>
      <c r="B73" s="21">
        <v>25.64831325301207</v>
      </c>
      <c r="C73" s="21">
        <v>176.4</v>
      </c>
      <c r="D73" s="21">
        <v>0.18</v>
      </c>
      <c r="E73" s="21">
        <v>20.885284804734937</v>
      </c>
      <c r="F73" s="22">
        <v>25289.999999999982</v>
      </c>
      <c r="G73" s="22">
        <v>19865.015772870709</v>
      </c>
      <c r="H73" s="20">
        <f t="shared" si="0"/>
        <v>0.78548895899053872</v>
      </c>
      <c r="I73" s="22">
        <v>18230</v>
      </c>
      <c r="J73" s="23">
        <f t="shared" si="1"/>
        <v>367270.0911671939</v>
      </c>
      <c r="K73" s="25">
        <f t="shared" si="2"/>
        <v>0.15770228475124612</v>
      </c>
      <c r="M73" s="1" t="s">
        <v>14</v>
      </c>
      <c r="N73" s="21">
        <v>8.1938202247191008</v>
      </c>
      <c r="O73" s="21">
        <v>37.5</v>
      </c>
      <c r="P73" s="21">
        <v>1.44</v>
      </c>
      <c r="Q73" s="21">
        <v>6.2860836165729053</v>
      </c>
      <c r="R73" s="22">
        <v>25289.999999999982</v>
      </c>
      <c r="S73" s="22">
        <v>7100.3470031545721</v>
      </c>
      <c r="T73" s="20">
        <f t="shared" si="3"/>
        <v>0.28075709779179825</v>
      </c>
      <c r="U73" s="22">
        <v>18230</v>
      </c>
      <c r="V73" s="23">
        <f t="shared" si="4"/>
        <v>41937.626182965316</v>
      </c>
      <c r="W73" s="25">
        <f t="shared" si="5"/>
        <v>1.8007617895263204E-2</v>
      </c>
      <c r="X73" s="61"/>
      <c r="Y73" s="1" t="s">
        <v>14</v>
      </c>
      <c r="Z73" s="21">
        <v>1.9800000000000002</v>
      </c>
      <c r="AA73" s="21">
        <v>2.7</v>
      </c>
      <c r="AB73" s="21">
        <v>1.32</v>
      </c>
      <c r="AC73" s="21">
        <v>0.56616188238328358</v>
      </c>
      <c r="AD73" s="22">
        <v>25289.999999999982</v>
      </c>
      <c r="AE73" s="22">
        <v>239.33753943217678</v>
      </c>
      <c r="AF73" s="20">
        <f t="shared" si="6"/>
        <v>9.463722397476353E-3</v>
      </c>
      <c r="AG73" s="22">
        <v>18230</v>
      </c>
      <c r="AH73" s="23">
        <f t="shared" si="7"/>
        <v>341.59684542586797</v>
      </c>
      <c r="AI73" s="25">
        <f t="shared" si="8"/>
        <v>1.4667843715853761E-4</v>
      </c>
    </row>
    <row r="74" spans="1:35" x14ac:dyDescent="0.25">
      <c r="A74" s="1" t="s">
        <v>15</v>
      </c>
      <c r="B74" s="21">
        <v>14.475590551181096</v>
      </c>
      <c r="C74" s="21">
        <v>57.6</v>
      </c>
      <c r="D74" s="21">
        <v>1.8</v>
      </c>
      <c r="E74" s="21">
        <v>10.882897165994748</v>
      </c>
      <c r="F74" s="22">
        <v>18342.142857142899</v>
      </c>
      <c r="G74" s="22">
        <v>17255.201058201084</v>
      </c>
      <c r="H74" s="20">
        <f t="shared" si="0"/>
        <v>0.94074074074073999</v>
      </c>
      <c r="I74" s="22">
        <v>19824</v>
      </c>
      <c r="J74" s="23">
        <f t="shared" si="1"/>
        <v>269958.82666666637</v>
      </c>
      <c r="K74" s="25">
        <f t="shared" si="2"/>
        <v>0.10659708632311359</v>
      </c>
      <c r="M74" s="1" t="s">
        <v>15</v>
      </c>
      <c r="N74" s="21">
        <v>4.5618518518518529</v>
      </c>
      <c r="O74" s="21">
        <v>16.559999999999999</v>
      </c>
      <c r="P74" s="21">
        <v>1.08</v>
      </c>
      <c r="Q74" s="21">
        <v>4.0445674941194438</v>
      </c>
      <c r="R74" s="22">
        <v>18342.142857142899</v>
      </c>
      <c r="S74" s="22">
        <v>3668.4285714285747</v>
      </c>
      <c r="T74" s="20">
        <f t="shared" si="3"/>
        <v>0.19999999999999973</v>
      </c>
      <c r="U74" s="22">
        <v>19824</v>
      </c>
      <c r="V74" s="23">
        <f t="shared" si="4"/>
        <v>18086.830222222201</v>
      </c>
      <c r="W74" s="25">
        <f t="shared" si="5"/>
        <v>7.1418424295136545E-3</v>
      </c>
      <c r="X74" s="61"/>
      <c r="Y74" s="1" t="s">
        <v>15</v>
      </c>
      <c r="Z74" s="21"/>
      <c r="AA74" s="21"/>
      <c r="AB74" s="21"/>
      <c r="AC74" s="21"/>
      <c r="AD74" s="22">
        <v>18342.142857142899</v>
      </c>
      <c r="AE74" s="22">
        <v>0</v>
      </c>
      <c r="AF74" s="20">
        <f t="shared" si="6"/>
        <v>0</v>
      </c>
      <c r="AG74" s="22">
        <v>19824</v>
      </c>
      <c r="AH74" s="23">
        <f t="shared" si="7"/>
        <v>0</v>
      </c>
      <c r="AI74" s="25">
        <f t="shared" si="8"/>
        <v>0</v>
      </c>
    </row>
    <row r="75" spans="1:35" x14ac:dyDescent="0.25">
      <c r="A75" s="1" t="s">
        <v>16</v>
      </c>
      <c r="B75" s="21">
        <v>20.932618819539375</v>
      </c>
      <c r="C75" s="21">
        <v>86.4</v>
      </c>
      <c r="D75" s="21">
        <v>0.38</v>
      </c>
      <c r="E75" s="21">
        <v>15.269023068796884</v>
      </c>
      <c r="F75" s="22">
        <v>23972.02380952382</v>
      </c>
      <c r="G75" s="22">
        <v>21476.742858791153</v>
      </c>
      <c r="H75" s="20">
        <f t="shared" si="0"/>
        <v>0.89590862371239099</v>
      </c>
      <c r="I75" s="22">
        <v>20117</v>
      </c>
      <c r="J75" s="23">
        <f t="shared" si="1"/>
        <v>377268.45885111752</v>
      </c>
      <c r="K75" s="25">
        <f t="shared" si="2"/>
        <v>0.1468001073762005</v>
      </c>
      <c r="M75" s="1" t="s">
        <v>16</v>
      </c>
      <c r="N75" s="21">
        <v>7.2316060293523909</v>
      </c>
      <c r="O75" s="21">
        <v>48.51</v>
      </c>
      <c r="P75" s="21">
        <v>0.9</v>
      </c>
      <c r="Q75" s="21">
        <v>7.5063630750319668</v>
      </c>
      <c r="R75" s="22">
        <v>23972.02380952382</v>
      </c>
      <c r="S75" s="22">
        <v>8313.7235106342141</v>
      </c>
      <c r="T75" s="20">
        <f t="shared" si="3"/>
        <v>0.34680941320153635</v>
      </c>
      <c r="U75" s="22">
        <v>20117</v>
      </c>
      <c r="V75" s="23">
        <f t="shared" si="4"/>
        <v>50453.215588982595</v>
      </c>
      <c r="W75" s="25">
        <f t="shared" si="5"/>
        <v>1.9632008168644972E-2</v>
      </c>
      <c r="X75" s="61"/>
      <c r="Y75" s="1" t="s">
        <v>16</v>
      </c>
      <c r="Z75" s="21">
        <v>11.25</v>
      </c>
      <c r="AA75" s="21">
        <v>11.25</v>
      </c>
      <c r="AB75" s="21">
        <v>11.25</v>
      </c>
      <c r="AC75" s="21">
        <v>0</v>
      </c>
      <c r="AD75" s="22">
        <v>23972.02380952382</v>
      </c>
      <c r="AE75" s="22">
        <v>118.268665490888</v>
      </c>
      <c r="AF75" s="20">
        <f t="shared" si="6"/>
        <v>4.9336120483870517E-3</v>
      </c>
      <c r="AG75" s="22">
        <v>20117</v>
      </c>
      <c r="AH75" s="23">
        <f t="shared" si="7"/>
        <v>1116.5565777457762</v>
      </c>
      <c r="AI75" s="25">
        <f t="shared" si="8"/>
        <v>4.3446681443721602E-4</v>
      </c>
    </row>
    <row r="76" spans="1:35" x14ac:dyDescent="0.25">
      <c r="A76" s="1" t="s">
        <v>17</v>
      </c>
      <c r="B76" s="21">
        <v>20.950549450549445</v>
      </c>
      <c r="C76" s="21">
        <v>135</v>
      </c>
      <c r="D76" s="21">
        <v>0.9</v>
      </c>
      <c r="E76" s="21">
        <v>22.777191245403273</v>
      </c>
      <c r="F76" s="22">
        <v>12206.666666666681</v>
      </c>
      <c r="G76" s="22">
        <v>9659.1884057971129</v>
      </c>
      <c r="H76" s="20">
        <f t="shared" si="0"/>
        <v>0.79130434782608694</v>
      </c>
      <c r="I76" s="22">
        <v>10448</v>
      </c>
      <c r="J76" s="23">
        <f t="shared" si="1"/>
        <v>173209.66956521734</v>
      </c>
      <c r="K76" s="25">
        <f t="shared" si="2"/>
        <v>0.12977112226665527</v>
      </c>
      <c r="M76" s="1" t="s">
        <v>17</v>
      </c>
      <c r="N76" s="21">
        <v>8.0907547169811345</v>
      </c>
      <c r="O76" s="21">
        <v>36</v>
      </c>
      <c r="P76" s="21">
        <v>0.2</v>
      </c>
      <c r="Q76" s="21">
        <v>7.3366604330981504</v>
      </c>
      <c r="R76" s="22">
        <v>12206.666666666681</v>
      </c>
      <c r="S76" s="22">
        <v>5625.6811594202964</v>
      </c>
      <c r="T76" s="20">
        <f t="shared" si="3"/>
        <v>0.46086956521739131</v>
      </c>
      <c r="U76" s="22">
        <v>10448</v>
      </c>
      <c r="V76" s="23">
        <f t="shared" si="4"/>
        <v>38958.320695652183</v>
      </c>
      <c r="W76" s="25">
        <f t="shared" si="5"/>
        <v>2.9188122181570669E-2</v>
      </c>
      <c r="X76" s="61"/>
      <c r="Y76" s="1" t="s">
        <v>17</v>
      </c>
      <c r="Z76" s="21">
        <v>46.08</v>
      </c>
      <c r="AA76" s="21">
        <v>46.08</v>
      </c>
      <c r="AB76" s="21">
        <v>46.08</v>
      </c>
      <c r="AC76" s="21">
        <v>0</v>
      </c>
      <c r="AD76" s="22">
        <v>12206.666666666681</v>
      </c>
      <c r="AE76" s="22">
        <v>106.144927536232</v>
      </c>
      <c r="AF76" s="20">
        <f t="shared" si="6"/>
        <v>8.6956521739130436E-3</v>
      </c>
      <c r="AG76" s="22">
        <v>10448</v>
      </c>
      <c r="AH76" s="23">
        <f t="shared" si="7"/>
        <v>4186.4681739130428</v>
      </c>
      <c r="AI76" s="25">
        <f t="shared" si="8"/>
        <v>3.1365608780736828E-3</v>
      </c>
    </row>
    <row r="77" spans="1:35" x14ac:dyDescent="0.25">
      <c r="I77" s="24">
        <f>SUM(I64:I76)</f>
        <v>256281</v>
      </c>
      <c r="J77" s="23">
        <f>SUM(J64:J76)</f>
        <v>4387878.8466622448</v>
      </c>
      <c r="K77" s="62"/>
      <c r="U77" s="24">
        <f>SUM(U64:U76)</f>
        <v>256281</v>
      </c>
      <c r="V77" s="23">
        <f>SUM(V64:V76)</f>
        <v>667941.83416722994</v>
      </c>
      <c r="W77" s="62"/>
      <c r="X77" s="62"/>
      <c r="AG77" s="24">
        <f>SUM(AG64:AG76)</f>
        <v>256281</v>
      </c>
      <c r="AH77" s="23">
        <f>SUM(AH64:AH76)</f>
        <v>10519.375359326994</v>
      </c>
      <c r="AI77" s="62"/>
    </row>
    <row r="80" spans="1:35" ht="15" customHeight="1" x14ac:dyDescent="0.25">
      <c r="A80" s="156" t="s">
        <v>300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4"/>
    </row>
    <row r="81" spans="1:110" ht="15.75" customHeight="1" x14ac:dyDescent="0.25">
      <c r="A81" s="156" t="s">
        <v>200</v>
      </c>
      <c r="B81" s="143"/>
      <c r="C81" s="143"/>
      <c r="D81" s="143"/>
      <c r="E81" s="143"/>
      <c r="F81" s="143"/>
      <c r="G81" s="143"/>
      <c r="H81" s="143"/>
      <c r="I81" s="144"/>
      <c r="J81" s="156" t="s">
        <v>201</v>
      </c>
      <c r="K81" s="143"/>
      <c r="L81" s="143"/>
      <c r="M81" s="143"/>
      <c r="N81" s="143"/>
      <c r="O81" s="143"/>
      <c r="P81" s="143"/>
      <c r="Q81" s="143"/>
      <c r="R81" s="144"/>
      <c r="S81" s="156" t="s">
        <v>202</v>
      </c>
      <c r="T81" s="143"/>
      <c r="U81" s="143"/>
      <c r="V81" s="143"/>
      <c r="W81" s="143"/>
      <c r="X81" s="143"/>
      <c r="Y81" s="143"/>
      <c r="Z81" s="143"/>
      <c r="AA81" s="144"/>
    </row>
    <row r="82" spans="1:110" ht="25.5" x14ac:dyDescent="0.25">
      <c r="A82" s="1" t="s">
        <v>159</v>
      </c>
      <c r="B82" s="1" t="s">
        <v>160</v>
      </c>
      <c r="C82" s="1" t="s">
        <v>161</v>
      </c>
      <c r="D82" s="1" t="s">
        <v>162</v>
      </c>
      <c r="E82" s="1" t="s">
        <v>132</v>
      </c>
      <c r="F82" s="1" t="s">
        <v>163</v>
      </c>
      <c r="G82" s="1" t="s">
        <v>197</v>
      </c>
      <c r="H82" s="1" t="s">
        <v>205</v>
      </c>
      <c r="I82" s="18" t="s">
        <v>204</v>
      </c>
      <c r="J82" s="1" t="s">
        <v>159</v>
      </c>
      <c r="K82" s="1" t="s">
        <v>160</v>
      </c>
      <c r="L82" s="1" t="s">
        <v>161</v>
      </c>
      <c r="M82" s="1" t="s">
        <v>162</v>
      </c>
      <c r="N82" s="1" t="s">
        <v>132</v>
      </c>
      <c r="O82" s="1" t="s">
        <v>163</v>
      </c>
      <c r="P82" s="1" t="s">
        <v>197</v>
      </c>
      <c r="Q82" s="1" t="s">
        <v>205</v>
      </c>
      <c r="R82" s="18" t="s">
        <v>204</v>
      </c>
      <c r="S82" s="1" t="s">
        <v>159</v>
      </c>
      <c r="T82" s="1" t="s">
        <v>160</v>
      </c>
      <c r="U82" s="1" t="s">
        <v>161</v>
      </c>
      <c r="V82" s="1" t="s">
        <v>162</v>
      </c>
      <c r="W82" s="1" t="s">
        <v>132</v>
      </c>
      <c r="X82" s="1" t="s">
        <v>163</v>
      </c>
      <c r="Y82" s="1" t="s">
        <v>197</v>
      </c>
      <c r="Z82" s="1" t="s">
        <v>205</v>
      </c>
      <c r="AA82" s="18" t="s">
        <v>204</v>
      </c>
    </row>
    <row r="83" spans="1:110" x14ac:dyDescent="0.25">
      <c r="A83" s="21">
        <v>20.743920345904083</v>
      </c>
      <c r="B83" s="21">
        <v>0.18</v>
      </c>
      <c r="C83" s="21">
        <v>176.4</v>
      </c>
      <c r="D83" s="21">
        <v>17.296858221565415</v>
      </c>
      <c r="E83" s="22">
        <v>256281</v>
      </c>
      <c r="F83" s="22">
        <v>210800.6065513666</v>
      </c>
      <c r="G83" s="20">
        <f>F83/E83</f>
        <v>0.82253700645528383</v>
      </c>
      <c r="H83" s="22">
        <f>A83*G83*E83</f>
        <v>4372830.991169815</v>
      </c>
      <c r="I83" s="23">
        <f>((H83*12/365)/E83/4.2)</f>
        <v>0.13356275650463248</v>
      </c>
      <c r="J83" s="21">
        <v>7.468817396117311</v>
      </c>
      <c r="K83" s="21">
        <v>0.05</v>
      </c>
      <c r="L83" s="21">
        <v>60.48</v>
      </c>
      <c r="M83" s="21">
        <v>7.3754192155764544</v>
      </c>
      <c r="N83" s="22">
        <v>256281</v>
      </c>
      <c r="O83" s="22">
        <v>88403.447231077749</v>
      </c>
      <c r="P83" s="20">
        <f>O83/N83</f>
        <v>0.34494733215134071</v>
      </c>
      <c r="Q83" s="22">
        <f>J83*P83*N83</f>
        <v>660269.20455621218</v>
      </c>
      <c r="R83" s="23">
        <f>((Q83*12/365)/N83/4.2)</f>
        <v>2.0167112603649232E-2</v>
      </c>
      <c r="S83" s="21">
        <v>5.3408618678436257</v>
      </c>
      <c r="T83" s="21">
        <v>0.12</v>
      </c>
      <c r="U83" s="21">
        <v>46.08</v>
      </c>
      <c r="V83" s="21">
        <v>9.4737256076853171</v>
      </c>
      <c r="W83" s="22">
        <v>256281</v>
      </c>
      <c r="X83" s="22">
        <v>1966.0394021256218</v>
      </c>
      <c r="Y83" s="20">
        <f>X83/W83</f>
        <v>7.6714208315311E-3</v>
      </c>
      <c r="Z83" s="22">
        <f>S83*Y83*W83</f>
        <v>10500.344873490814</v>
      </c>
      <c r="AA83" s="23">
        <f>((Z83*12/365)/W83/4.2)</f>
        <v>3.2072014865992712E-4</v>
      </c>
    </row>
    <row r="87" spans="1:110" ht="15.75" customHeight="1" x14ac:dyDescent="0.25">
      <c r="A87" s="147" t="s">
        <v>4</v>
      </c>
      <c r="B87" s="156" t="s">
        <v>203</v>
      </c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  <c r="BU87" s="143"/>
      <c r="BV87" s="143"/>
      <c r="BW87" s="143"/>
      <c r="BX87" s="143"/>
      <c r="BY87" s="143"/>
      <c r="BZ87" s="143"/>
      <c r="CA87" s="143"/>
      <c r="CB87" s="143"/>
      <c r="CC87" s="143"/>
      <c r="CD87" s="143"/>
      <c r="CE87" s="143"/>
      <c r="CF87" s="143"/>
      <c r="CG87" s="143"/>
      <c r="CH87" s="143"/>
      <c r="CI87" s="143"/>
      <c r="CJ87" s="143"/>
      <c r="CK87" s="143"/>
      <c r="CL87" s="143"/>
      <c r="CM87" s="143"/>
      <c r="CN87" s="143"/>
      <c r="CO87" s="143"/>
      <c r="CP87" s="143"/>
      <c r="CQ87" s="143"/>
      <c r="CR87" s="143"/>
      <c r="CS87" s="143"/>
      <c r="CT87" s="143"/>
      <c r="CU87" s="143"/>
      <c r="CV87" s="143"/>
      <c r="CW87" s="143"/>
      <c r="CX87" s="143"/>
      <c r="CY87" s="143"/>
      <c r="CZ87" s="143"/>
      <c r="DA87" s="143"/>
      <c r="DB87" s="143"/>
      <c r="DC87" s="143"/>
      <c r="DD87" s="143"/>
      <c r="DE87" s="144"/>
      <c r="DF87" s="56"/>
    </row>
    <row r="88" spans="1:110" ht="15" customHeight="1" x14ac:dyDescent="0.25">
      <c r="A88" s="148"/>
      <c r="B88" s="156" t="s">
        <v>1</v>
      </c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4"/>
      <c r="T88" s="156" t="s">
        <v>178</v>
      </c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4"/>
      <c r="AL88" s="156" t="s">
        <v>179</v>
      </c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4"/>
      <c r="BD88" s="156" t="s">
        <v>180</v>
      </c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4"/>
      <c r="BV88" s="156" t="s">
        <v>322</v>
      </c>
      <c r="BW88" s="143"/>
      <c r="BX88" s="143"/>
      <c r="BY88" s="143"/>
      <c r="BZ88" s="143"/>
      <c r="CA88" s="143"/>
      <c r="CB88" s="143"/>
      <c r="CC88" s="143"/>
      <c r="CD88" s="143"/>
      <c r="CE88" s="143"/>
      <c r="CF88" s="143"/>
      <c r="CG88" s="143"/>
      <c r="CH88" s="143"/>
      <c r="CI88" s="143"/>
      <c r="CJ88" s="143"/>
      <c r="CK88" s="143"/>
      <c r="CL88" s="143"/>
      <c r="CM88" s="144"/>
      <c r="CN88" s="156" t="s">
        <v>2</v>
      </c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4"/>
      <c r="DF88" s="56"/>
    </row>
    <row r="89" spans="1:110" ht="15" customHeight="1" x14ac:dyDescent="0.25">
      <c r="A89" s="148"/>
      <c r="B89" s="156" t="s">
        <v>301</v>
      </c>
      <c r="C89" s="143"/>
      <c r="D89" s="143"/>
      <c r="E89" s="143"/>
      <c r="F89" s="143"/>
      <c r="G89" s="144"/>
      <c r="H89" s="156" t="s">
        <v>302</v>
      </c>
      <c r="I89" s="143"/>
      <c r="J89" s="143"/>
      <c r="K89" s="143"/>
      <c r="L89" s="143"/>
      <c r="M89" s="144"/>
      <c r="N89" s="156" t="s">
        <v>303</v>
      </c>
      <c r="O89" s="143"/>
      <c r="P89" s="143"/>
      <c r="Q89" s="143"/>
      <c r="R89" s="143"/>
      <c r="S89" s="144"/>
      <c r="T89" s="156" t="s">
        <v>301</v>
      </c>
      <c r="U89" s="143"/>
      <c r="V89" s="143"/>
      <c r="W89" s="143"/>
      <c r="X89" s="143"/>
      <c r="Y89" s="144"/>
      <c r="Z89" s="156" t="s">
        <v>302</v>
      </c>
      <c r="AA89" s="143"/>
      <c r="AB89" s="143"/>
      <c r="AC89" s="143"/>
      <c r="AD89" s="143"/>
      <c r="AE89" s="144"/>
      <c r="AF89" s="156" t="s">
        <v>303</v>
      </c>
      <c r="AG89" s="143"/>
      <c r="AH89" s="143"/>
      <c r="AI89" s="143"/>
      <c r="AJ89" s="143"/>
      <c r="AK89" s="144"/>
      <c r="AL89" s="156" t="s">
        <v>301</v>
      </c>
      <c r="AM89" s="143"/>
      <c r="AN89" s="143"/>
      <c r="AO89" s="143"/>
      <c r="AP89" s="143"/>
      <c r="AQ89" s="144"/>
      <c r="AR89" s="156" t="s">
        <v>302</v>
      </c>
      <c r="AS89" s="143"/>
      <c r="AT89" s="143"/>
      <c r="AU89" s="143"/>
      <c r="AV89" s="143"/>
      <c r="AW89" s="144"/>
      <c r="AX89" s="156" t="s">
        <v>303</v>
      </c>
      <c r="AY89" s="143"/>
      <c r="AZ89" s="143"/>
      <c r="BA89" s="143"/>
      <c r="BB89" s="143"/>
      <c r="BC89" s="144"/>
      <c r="BD89" s="156" t="s">
        <v>301</v>
      </c>
      <c r="BE89" s="143"/>
      <c r="BF89" s="143"/>
      <c r="BG89" s="143"/>
      <c r="BH89" s="143"/>
      <c r="BI89" s="144"/>
      <c r="BJ89" s="156" t="s">
        <v>302</v>
      </c>
      <c r="BK89" s="143"/>
      <c r="BL89" s="143"/>
      <c r="BM89" s="143"/>
      <c r="BN89" s="143"/>
      <c r="BO89" s="144"/>
      <c r="BP89" s="156" t="s">
        <v>303</v>
      </c>
      <c r="BQ89" s="143"/>
      <c r="BR89" s="143"/>
      <c r="BS89" s="143"/>
      <c r="BT89" s="143"/>
      <c r="BU89" s="144"/>
      <c r="BV89" s="156" t="s">
        <v>301</v>
      </c>
      <c r="BW89" s="143"/>
      <c r="BX89" s="143"/>
      <c r="BY89" s="143"/>
      <c r="BZ89" s="143"/>
      <c r="CA89" s="144"/>
      <c r="CB89" s="156" t="s">
        <v>302</v>
      </c>
      <c r="CC89" s="143"/>
      <c r="CD89" s="143"/>
      <c r="CE89" s="143"/>
      <c r="CF89" s="143"/>
      <c r="CG89" s="144"/>
      <c r="CH89" s="156" t="s">
        <v>303</v>
      </c>
      <c r="CI89" s="143"/>
      <c r="CJ89" s="143"/>
      <c r="CK89" s="143"/>
      <c r="CL89" s="143"/>
      <c r="CM89" s="144"/>
      <c r="CN89" s="156" t="s">
        <v>301</v>
      </c>
      <c r="CO89" s="143"/>
      <c r="CP89" s="143"/>
      <c r="CQ89" s="143"/>
      <c r="CR89" s="143"/>
      <c r="CS89" s="144"/>
      <c r="CT89" s="156" t="s">
        <v>302</v>
      </c>
      <c r="CU89" s="143"/>
      <c r="CV89" s="143"/>
      <c r="CW89" s="143"/>
      <c r="CX89" s="143"/>
      <c r="CY89" s="144"/>
      <c r="CZ89" s="156" t="s">
        <v>303</v>
      </c>
      <c r="DA89" s="143"/>
      <c r="DB89" s="143"/>
      <c r="DC89" s="143"/>
      <c r="DD89" s="143"/>
      <c r="DE89" s="144"/>
      <c r="DF89" s="56"/>
    </row>
    <row r="90" spans="1:110" ht="33" customHeight="1" x14ac:dyDescent="0.25">
      <c r="A90" s="120"/>
      <c r="B90" s="1" t="s">
        <v>159</v>
      </c>
      <c r="C90" s="1" t="s">
        <v>160</v>
      </c>
      <c r="D90" s="1" t="s">
        <v>161</v>
      </c>
      <c r="E90" s="1" t="s">
        <v>162</v>
      </c>
      <c r="F90" s="1" t="s">
        <v>132</v>
      </c>
      <c r="G90" s="1" t="s">
        <v>163</v>
      </c>
      <c r="H90" s="1" t="s">
        <v>159</v>
      </c>
      <c r="I90" s="1" t="s">
        <v>160</v>
      </c>
      <c r="J90" s="1" t="s">
        <v>161</v>
      </c>
      <c r="K90" s="1" t="s">
        <v>162</v>
      </c>
      <c r="L90" s="1" t="s">
        <v>132</v>
      </c>
      <c r="M90" s="1" t="s">
        <v>163</v>
      </c>
      <c r="N90" s="1" t="s">
        <v>159</v>
      </c>
      <c r="O90" s="1" t="s">
        <v>160</v>
      </c>
      <c r="P90" s="1" t="s">
        <v>161</v>
      </c>
      <c r="Q90" s="1" t="s">
        <v>162</v>
      </c>
      <c r="R90" s="1" t="s">
        <v>132</v>
      </c>
      <c r="S90" s="1" t="s">
        <v>163</v>
      </c>
      <c r="T90" s="1" t="s">
        <v>159</v>
      </c>
      <c r="U90" s="1" t="s">
        <v>160</v>
      </c>
      <c r="V90" s="1" t="s">
        <v>161</v>
      </c>
      <c r="W90" s="1" t="s">
        <v>162</v>
      </c>
      <c r="X90" s="1" t="s">
        <v>132</v>
      </c>
      <c r="Y90" s="1" t="s">
        <v>163</v>
      </c>
      <c r="Z90" s="1" t="s">
        <v>159</v>
      </c>
      <c r="AA90" s="1" t="s">
        <v>160</v>
      </c>
      <c r="AB90" s="1" t="s">
        <v>161</v>
      </c>
      <c r="AC90" s="1" t="s">
        <v>162</v>
      </c>
      <c r="AD90" s="1" t="s">
        <v>132</v>
      </c>
      <c r="AE90" s="1" t="s">
        <v>163</v>
      </c>
      <c r="AF90" s="1" t="s">
        <v>159</v>
      </c>
      <c r="AG90" s="1" t="s">
        <v>160</v>
      </c>
      <c r="AH90" s="1" t="s">
        <v>161</v>
      </c>
      <c r="AI90" s="1" t="s">
        <v>162</v>
      </c>
      <c r="AJ90" s="1" t="s">
        <v>132</v>
      </c>
      <c r="AK90" s="1" t="s">
        <v>163</v>
      </c>
      <c r="AL90" s="1" t="s">
        <v>159</v>
      </c>
      <c r="AM90" s="1" t="s">
        <v>160</v>
      </c>
      <c r="AN90" s="1" t="s">
        <v>161</v>
      </c>
      <c r="AO90" s="1" t="s">
        <v>162</v>
      </c>
      <c r="AP90" s="1" t="s">
        <v>132</v>
      </c>
      <c r="AQ90" s="1" t="s">
        <v>163</v>
      </c>
      <c r="AR90" s="1" t="s">
        <v>159</v>
      </c>
      <c r="AS90" s="1" t="s">
        <v>160</v>
      </c>
      <c r="AT90" s="1" t="s">
        <v>161</v>
      </c>
      <c r="AU90" s="1" t="s">
        <v>162</v>
      </c>
      <c r="AV90" s="1" t="s">
        <v>132</v>
      </c>
      <c r="AW90" s="1" t="s">
        <v>163</v>
      </c>
      <c r="AX90" s="1" t="s">
        <v>159</v>
      </c>
      <c r="AY90" s="1" t="s">
        <v>160</v>
      </c>
      <c r="AZ90" s="1" t="s">
        <v>161</v>
      </c>
      <c r="BA90" s="1" t="s">
        <v>162</v>
      </c>
      <c r="BB90" s="1" t="s">
        <v>132</v>
      </c>
      <c r="BC90" s="1" t="s">
        <v>163</v>
      </c>
      <c r="BD90" s="1" t="s">
        <v>159</v>
      </c>
      <c r="BE90" s="1" t="s">
        <v>160</v>
      </c>
      <c r="BF90" s="1" t="s">
        <v>161</v>
      </c>
      <c r="BG90" s="1" t="s">
        <v>162</v>
      </c>
      <c r="BH90" s="1" t="s">
        <v>132</v>
      </c>
      <c r="BI90" s="1" t="s">
        <v>163</v>
      </c>
      <c r="BJ90" s="1" t="s">
        <v>159</v>
      </c>
      <c r="BK90" s="1" t="s">
        <v>160</v>
      </c>
      <c r="BL90" s="1" t="s">
        <v>161</v>
      </c>
      <c r="BM90" s="1" t="s">
        <v>162</v>
      </c>
      <c r="BN90" s="1" t="s">
        <v>132</v>
      </c>
      <c r="BO90" s="1" t="s">
        <v>163</v>
      </c>
      <c r="BP90" s="1" t="s">
        <v>159</v>
      </c>
      <c r="BQ90" s="1" t="s">
        <v>160</v>
      </c>
      <c r="BR90" s="1" t="s">
        <v>161</v>
      </c>
      <c r="BS90" s="1" t="s">
        <v>162</v>
      </c>
      <c r="BT90" s="1" t="s">
        <v>132</v>
      </c>
      <c r="BU90" s="1" t="s">
        <v>163</v>
      </c>
      <c r="BV90" s="1" t="s">
        <v>159</v>
      </c>
      <c r="BW90" s="1" t="s">
        <v>160</v>
      </c>
      <c r="BX90" s="1" t="s">
        <v>161</v>
      </c>
      <c r="BY90" s="1" t="s">
        <v>162</v>
      </c>
      <c r="BZ90" s="1" t="s">
        <v>132</v>
      </c>
      <c r="CA90" s="1" t="s">
        <v>163</v>
      </c>
      <c r="CB90" s="1" t="s">
        <v>159</v>
      </c>
      <c r="CC90" s="1" t="s">
        <v>160</v>
      </c>
      <c r="CD90" s="1" t="s">
        <v>161</v>
      </c>
      <c r="CE90" s="1" t="s">
        <v>162</v>
      </c>
      <c r="CF90" s="1" t="s">
        <v>132</v>
      </c>
      <c r="CG90" s="1" t="s">
        <v>163</v>
      </c>
      <c r="CH90" s="1" t="s">
        <v>159</v>
      </c>
      <c r="CI90" s="1" t="s">
        <v>160</v>
      </c>
      <c r="CJ90" s="1" t="s">
        <v>161</v>
      </c>
      <c r="CK90" s="1" t="s">
        <v>162</v>
      </c>
      <c r="CL90" s="1" t="s">
        <v>132</v>
      </c>
      <c r="CM90" s="1" t="s">
        <v>163</v>
      </c>
      <c r="CN90" s="1" t="s">
        <v>159</v>
      </c>
      <c r="CO90" s="1" t="s">
        <v>160</v>
      </c>
      <c r="CP90" s="1" t="s">
        <v>161</v>
      </c>
      <c r="CQ90" s="1" t="s">
        <v>162</v>
      </c>
      <c r="CR90" s="1" t="s">
        <v>132</v>
      </c>
      <c r="CS90" s="1" t="s">
        <v>163</v>
      </c>
      <c r="CT90" s="1" t="s">
        <v>159</v>
      </c>
      <c r="CU90" s="1" t="s">
        <v>160</v>
      </c>
      <c r="CV90" s="1" t="s">
        <v>161</v>
      </c>
      <c r="CW90" s="1" t="s">
        <v>162</v>
      </c>
      <c r="CX90" s="1" t="s">
        <v>132</v>
      </c>
      <c r="CY90" s="1" t="s">
        <v>163</v>
      </c>
      <c r="CZ90" s="1" t="s">
        <v>159</v>
      </c>
      <c r="DA90" s="1" t="s">
        <v>160</v>
      </c>
      <c r="DB90" s="1" t="s">
        <v>161</v>
      </c>
      <c r="DC90" s="1" t="s">
        <v>162</v>
      </c>
      <c r="DD90" s="1" t="s">
        <v>132</v>
      </c>
      <c r="DE90" s="1" t="s">
        <v>163</v>
      </c>
      <c r="DF90" s="56"/>
    </row>
    <row r="91" spans="1:110" x14ac:dyDescent="0.25">
      <c r="A91" s="1" t="s">
        <v>5</v>
      </c>
      <c r="B91" s="21">
        <v>36.85</v>
      </c>
      <c r="C91" s="21">
        <v>6</v>
      </c>
      <c r="D91" s="21">
        <v>162</v>
      </c>
      <c r="E91" s="21">
        <v>48.040325506077259</v>
      </c>
      <c r="F91" s="22">
        <v>778.81652661064459</v>
      </c>
      <c r="G91" s="22">
        <v>479.27170868347361</v>
      </c>
      <c r="H91" s="21">
        <v>12.753749999999998</v>
      </c>
      <c r="I91" s="21">
        <v>2.25</v>
      </c>
      <c r="J91" s="21">
        <v>52.5</v>
      </c>
      <c r="K91" s="21">
        <v>15.402695569714597</v>
      </c>
      <c r="L91" s="22">
        <v>778.81652661064459</v>
      </c>
      <c r="M91" s="22">
        <v>479.27170868347361</v>
      </c>
      <c r="N91" s="21"/>
      <c r="O91" s="21"/>
      <c r="P91" s="21"/>
      <c r="Q91" s="21"/>
      <c r="R91" s="22">
        <v>778.81652661064459</v>
      </c>
      <c r="S91" s="22">
        <v>0</v>
      </c>
      <c r="T91" s="21"/>
      <c r="U91" s="21"/>
      <c r="V91" s="21"/>
      <c r="W91" s="21"/>
      <c r="X91" s="22">
        <v>0</v>
      </c>
      <c r="Y91" s="22">
        <v>0</v>
      </c>
      <c r="Z91" s="21"/>
      <c r="AA91" s="21"/>
      <c r="AB91" s="21"/>
      <c r="AC91" s="21"/>
      <c r="AD91" s="22">
        <v>0</v>
      </c>
      <c r="AE91" s="22">
        <v>0</v>
      </c>
      <c r="AF91" s="21"/>
      <c r="AG91" s="21"/>
      <c r="AH91" s="21"/>
      <c r="AI91" s="21"/>
      <c r="AJ91" s="22">
        <v>0</v>
      </c>
      <c r="AK91" s="22">
        <v>0</v>
      </c>
      <c r="AL91" s="21"/>
      <c r="AM91" s="21"/>
      <c r="AN91" s="21"/>
      <c r="AO91" s="21"/>
      <c r="AP91" s="22">
        <v>0</v>
      </c>
      <c r="AQ91" s="22">
        <v>0</v>
      </c>
      <c r="AR91" s="21"/>
      <c r="AS91" s="21"/>
      <c r="AT91" s="21"/>
      <c r="AU91" s="21"/>
      <c r="AV91" s="22">
        <v>0</v>
      </c>
      <c r="AW91" s="22">
        <v>0</v>
      </c>
      <c r="AX91" s="21"/>
      <c r="AY91" s="21"/>
      <c r="AZ91" s="21"/>
      <c r="BA91" s="21"/>
      <c r="BB91" s="22">
        <v>0</v>
      </c>
      <c r="BC91" s="22">
        <v>0</v>
      </c>
      <c r="BD91" s="21"/>
      <c r="BE91" s="21"/>
      <c r="BF91" s="21"/>
      <c r="BG91" s="21"/>
      <c r="BH91" s="22">
        <v>0</v>
      </c>
      <c r="BI91" s="22">
        <v>0</v>
      </c>
      <c r="BJ91" s="21"/>
      <c r="BK91" s="21"/>
      <c r="BL91" s="21"/>
      <c r="BM91" s="21"/>
      <c r="BN91" s="22">
        <v>0</v>
      </c>
      <c r="BO91" s="22">
        <v>0</v>
      </c>
      <c r="BP91" s="21"/>
      <c r="BQ91" s="21"/>
      <c r="BR91" s="21"/>
      <c r="BS91" s="21"/>
      <c r="BT91" s="22">
        <v>0</v>
      </c>
      <c r="BU91" s="22">
        <v>0</v>
      </c>
      <c r="BV91" s="21"/>
      <c r="BW91" s="21"/>
      <c r="BX91" s="21"/>
      <c r="BY91" s="21"/>
      <c r="BZ91" s="22">
        <v>0</v>
      </c>
      <c r="CA91" s="22">
        <v>0</v>
      </c>
      <c r="CB91" s="21"/>
      <c r="CC91" s="21"/>
      <c r="CD91" s="21"/>
      <c r="CE91" s="21"/>
      <c r="CF91" s="22">
        <v>0</v>
      </c>
      <c r="CG91" s="22">
        <v>0</v>
      </c>
      <c r="CH91" s="21"/>
      <c r="CI91" s="21"/>
      <c r="CJ91" s="21"/>
      <c r="CK91" s="21"/>
      <c r="CL91" s="22">
        <v>0</v>
      </c>
      <c r="CM91" s="22">
        <v>0</v>
      </c>
      <c r="CN91" s="21">
        <v>26.419863013698624</v>
      </c>
      <c r="CO91" s="21">
        <v>3</v>
      </c>
      <c r="CP91" s="21">
        <v>108</v>
      </c>
      <c r="CQ91" s="21">
        <v>20.493287880726488</v>
      </c>
      <c r="CR91" s="22">
        <v>5331.8977591036482</v>
      </c>
      <c r="CS91" s="22">
        <v>4373.3543417366991</v>
      </c>
      <c r="CT91" s="21">
        <v>8.4218749999999982</v>
      </c>
      <c r="CU91" s="21">
        <v>0.6</v>
      </c>
      <c r="CV91" s="21">
        <v>27</v>
      </c>
      <c r="CW91" s="21">
        <v>6.0698076354096244</v>
      </c>
      <c r="CX91" s="22">
        <v>5331.8977591036482</v>
      </c>
      <c r="CY91" s="22">
        <v>2875.6302521008415</v>
      </c>
      <c r="CZ91" s="21">
        <v>3.3000000000000003</v>
      </c>
      <c r="DA91" s="21">
        <v>1.5</v>
      </c>
      <c r="DB91" s="21">
        <v>4.2</v>
      </c>
      <c r="DC91" s="21">
        <v>1.2763479576093011</v>
      </c>
      <c r="DD91" s="22">
        <v>5331.8977591036482</v>
      </c>
      <c r="DE91" s="22">
        <v>179.72689075630259</v>
      </c>
      <c r="DF91" s="56"/>
    </row>
    <row r="92" spans="1:110" x14ac:dyDescent="0.25">
      <c r="A92" s="1" t="s">
        <v>321</v>
      </c>
      <c r="B92" s="21"/>
      <c r="C92" s="21"/>
      <c r="D92" s="21"/>
      <c r="E92" s="21"/>
      <c r="F92" s="22">
        <v>0</v>
      </c>
      <c r="G92" s="22">
        <v>0</v>
      </c>
      <c r="H92" s="21"/>
      <c r="I92" s="21"/>
      <c r="J92" s="21"/>
      <c r="K92" s="21"/>
      <c r="L92" s="22">
        <v>0</v>
      </c>
      <c r="M92" s="22">
        <v>0</v>
      </c>
      <c r="N92" s="21"/>
      <c r="O92" s="21"/>
      <c r="P92" s="21"/>
      <c r="Q92" s="21"/>
      <c r="R92" s="22">
        <v>0</v>
      </c>
      <c r="S92" s="22">
        <v>0</v>
      </c>
      <c r="T92" s="21">
        <v>21.824999999999999</v>
      </c>
      <c r="U92" s="21">
        <v>9.9</v>
      </c>
      <c r="V92" s="21">
        <v>42</v>
      </c>
      <c r="W92" s="21">
        <v>9.9124961172690558</v>
      </c>
      <c r="X92" s="22">
        <v>532.37840590781798</v>
      </c>
      <c r="Y92" s="22">
        <v>425.90272472625435</v>
      </c>
      <c r="Z92" s="21">
        <v>7.09</v>
      </c>
      <c r="AA92" s="21">
        <v>3.38</v>
      </c>
      <c r="AB92" s="21">
        <v>10.8</v>
      </c>
      <c r="AC92" s="21">
        <v>3.7275455038636482</v>
      </c>
      <c r="AD92" s="22">
        <v>532.37840590781798</v>
      </c>
      <c r="AE92" s="22">
        <v>106.4756811815636</v>
      </c>
      <c r="AF92" s="21"/>
      <c r="AG92" s="21"/>
      <c r="AH92" s="21"/>
      <c r="AI92" s="21"/>
      <c r="AJ92" s="22">
        <v>532.37840590781798</v>
      </c>
      <c r="AK92" s="22">
        <v>0</v>
      </c>
      <c r="AL92" s="21"/>
      <c r="AM92" s="21"/>
      <c r="AN92" s="21"/>
      <c r="AO92" s="21"/>
      <c r="AP92" s="22">
        <v>0</v>
      </c>
      <c r="AQ92" s="22">
        <v>0</v>
      </c>
      <c r="AR92" s="21"/>
      <c r="AS92" s="21"/>
      <c r="AT92" s="21"/>
      <c r="AU92" s="21"/>
      <c r="AV92" s="22">
        <v>0</v>
      </c>
      <c r="AW92" s="22">
        <v>0</v>
      </c>
      <c r="AX92" s="21"/>
      <c r="AY92" s="21"/>
      <c r="AZ92" s="21"/>
      <c r="BA92" s="21"/>
      <c r="BB92" s="22">
        <v>0</v>
      </c>
      <c r="BC92" s="22">
        <v>0</v>
      </c>
      <c r="BD92" s="21">
        <v>14.4</v>
      </c>
      <c r="BE92" s="21">
        <v>7.2</v>
      </c>
      <c r="BF92" s="21">
        <v>21.6</v>
      </c>
      <c r="BG92" s="21">
        <v>7.23405057353592</v>
      </c>
      <c r="BH92" s="22">
        <v>106.4756811815636</v>
      </c>
      <c r="BI92" s="22">
        <v>106.4756811815636</v>
      </c>
      <c r="BJ92" s="21"/>
      <c r="BK92" s="21"/>
      <c r="BL92" s="21"/>
      <c r="BM92" s="21"/>
      <c r="BN92" s="22">
        <v>106.4756811815636</v>
      </c>
      <c r="BO92" s="22">
        <v>0</v>
      </c>
      <c r="BP92" s="21"/>
      <c r="BQ92" s="21"/>
      <c r="BR92" s="21"/>
      <c r="BS92" s="21"/>
      <c r="BT92" s="22">
        <v>106.4756811815636</v>
      </c>
      <c r="BU92" s="22">
        <v>0</v>
      </c>
      <c r="BV92" s="21"/>
      <c r="BW92" s="21"/>
      <c r="BX92" s="21"/>
      <c r="BY92" s="21"/>
      <c r="BZ92" s="22">
        <v>0</v>
      </c>
      <c r="CA92" s="22">
        <v>0</v>
      </c>
      <c r="CB92" s="21"/>
      <c r="CC92" s="21"/>
      <c r="CD92" s="21"/>
      <c r="CE92" s="21"/>
      <c r="CF92" s="22">
        <v>0</v>
      </c>
      <c r="CG92" s="22">
        <v>0</v>
      </c>
      <c r="CH92" s="21"/>
      <c r="CI92" s="21"/>
      <c r="CJ92" s="21"/>
      <c r="CK92" s="21"/>
      <c r="CL92" s="22">
        <v>0</v>
      </c>
      <c r="CM92" s="22">
        <v>0</v>
      </c>
      <c r="CN92" s="21">
        <v>17.047937500000007</v>
      </c>
      <c r="CO92" s="21">
        <v>0.9</v>
      </c>
      <c r="CP92" s="21">
        <v>90</v>
      </c>
      <c r="CQ92" s="21">
        <v>13.003216963611504</v>
      </c>
      <c r="CR92" s="22">
        <v>9316.6221033868351</v>
      </c>
      <c r="CS92" s="22">
        <v>8518.054494525104</v>
      </c>
      <c r="CT92" s="21">
        <v>4.7145833333333318</v>
      </c>
      <c r="CU92" s="21">
        <v>0.23</v>
      </c>
      <c r="CV92" s="21">
        <v>23.4</v>
      </c>
      <c r="CW92" s="21">
        <v>4.9342985875129886</v>
      </c>
      <c r="CX92" s="22">
        <v>9316.6221033868351</v>
      </c>
      <c r="CY92" s="22">
        <v>2555.4163483575257</v>
      </c>
      <c r="CZ92" s="21"/>
      <c r="DA92" s="21"/>
      <c r="DB92" s="21"/>
      <c r="DC92" s="21"/>
      <c r="DD92" s="22">
        <v>9316.6221033868351</v>
      </c>
      <c r="DE92" s="22">
        <v>0</v>
      </c>
      <c r="DF92" s="56"/>
    </row>
    <row r="93" spans="1:110" x14ac:dyDescent="0.25">
      <c r="A93" s="1" t="s">
        <v>7</v>
      </c>
      <c r="B93" s="21"/>
      <c r="C93" s="21"/>
      <c r="D93" s="21"/>
      <c r="E93" s="21"/>
      <c r="F93" s="22">
        <v>0</v>
      </c>
      <c r="G93" s="22">
        <v>0</v>
      </c>
      <c r="H93" s="21"/>
      <c r="I93" s="21"/>
      <c r="J93" s="21"/>
      <c r="K93" s="21"/>
      <c r="L93" s="22">
        <v>0</v>
      </c>
      <c r="M93" s="22">
        <v>0</v>
      </c>
      <c r="N93" s="21"/>
      <c r="O93" s="21"/>
      <c r="P93" s="21"/>
      <c r="Q93" s="21"/>
      <c r="R93" s="22">
        <v>0</v>
      </c>
      <c r="S93" s="22">
        <v>0</v>
      </c>
      <c r="T93" s="21">
        <v>33.45882352941176</v>
      </c>
      <c r="U93" s="21">
        <v>5.4</v>
      </c>
      <c r="V93" s="21">
        <v>120</v>
      </c>
      <c r="W93" s="21">
        <v>23.562134132597393</v>
      </c>
      <c r="X93" s="22">
        <v>3378.3776475890077</v>
      </c>
      <c r="Y93" s="22">
        <v>2497.0617395223085</v>
      </c>
      <c r="Z93" s="21">
        <v>12.312592592592591</v>
      </c>
      <c r="AA93" s="21">
        <v>0.6</v>
      </c>
      <c r="AB93" s="21">
        <v>43.2</v>
      </c>
      <c r="AC93" s="21">
        <v>9.718775285851649</v>
      </c>
      <c r="AD93" s="22">
        <v>3378.3776475890077</v>
      </c>
      <c r="AE93" s="22">
        <v>1982.9607931500673</v>
      </c>
      <c r="AF93" s="21"/>
      <c r="AG93" s="21"/>
      <c r="AH93" s="21"/>
      <c r="AI93" s="21"/>
      <c r="AJ93" s="22">
        <v>3378.3776475890077</v>
      </c>
      <c r="AK93" s="22">
        <v>0</v>
      </c>
      <c r="AL93" s="21"/>
      <c r="AM93" s="21"/>
      <c r="AN93" s="21"/>
      <c r="AO93" s="21"/>
      <c r="AP93" s="22">
        <v>0</v>
      </c>
      <c r="AQ93" s="22">
        <v>0</v>
      </c>
      <c r="AR93" s="21"/>
      <c r="AS93" s="21"/>
      <c r="AT93" s="21"/>
      <c r="AU93" s="21"/>
      <c r="AV93" s="22">
        <v>0</v>
      </c>
      <c r="AW93" s="22">
        <v>0</v>
      </c>
      <c r="AX93" s="21"/>
      <c r="AY93" s="21"/>
      <c r="AZ93" s="21"/>
      <c r="BA93" s="21"/>
      <c r="BB93" s="22">
        <v>0</v>
      </c>
      <c r="BC93" s="22">
        <v>0</v>
      </c>
      <c r="BD93" s="21"/>
      <c r="BE93" s="21"/>
      <c r="BF93" s="21"/>
      <c r="BG93" s="21"/>
      <c r="BH93" s="22">
        <v>0</v>
      </c>
      <c r="BI93" s="22">
        <v>0</v>
      </c>
      <c r="BJ93" s="21"/>
      <c r="BK93" s="21"/>
      <c r="BL93" s="21"/>
      <c r="BM93" s="21"/>
      <c r="BN93" s="22">
        <v>0</v>
      </c>
      <c r="BO93" s="22">
        <v>0</v>
      </c>
      <c r="BP93" s="21"/>
      <c r="BQ93" s="21"/>
      <c r="BR93" s="21"/>
      <c r="BS93" s="21"/>
      <c r="BT93" s="22">
        <v>0</v>
      </c>
      <c r="BU93" s="22">
        <v>0</v>
      </c>
      <c r="BV93" s="21"/>
      <c r="BW93" s="21"/>
      <c r="BX93" s="21"/>
      <c r="BY93" s="21"/>
      <c r="BZ93" s="22">
        <v>0</v>
      </c>
      <c r="CA93" s="22">
        <v>0</v>
      </c>
      <c r="CB93" s="21"/>
      <c r="CC93" s="21"/>
      <c r="CD93" s="21"/>
      <c r="CE93" s="21"/>
      <c r="CF93" s="22">
        <v>0</v>
      </c>
      <c r="CG93" s="22">
        <v>0</v>
      </c>
      <c r="CH93" s="21"/>
      <c r="CI93" s="21"/>
      <c r="CJ93" s="21"/>
      <c r="CK93" s="21"/>
      <c r="CL93" s="22">
        <v>0</v>
      </c>
      <c r="CM93" s="22">
        <v>0</v>
      </c>
      <c r="CN93" s="21">
        <v>21.489545454545464</v>
      </c>
      <c r="CO93" s="21">
        <v>3</v>
      </c>
      <c r="CP93" s="21">
        <v>60</v>
      </c>
      <c r="CQ93" s="21">
        <v>13.034095000325069</v>
      </c>
      <c r="CR93" s="22">
        <v>19976.49391617845</v>
      </c>
      <c r="CS93" s="22">
        <v>16157.458314556046</v>
      </c>
      <c r="CT93" s="21">
        <v>7.5308737864077688</v>
      </c>
      <c r="CU93" s="21">
        <v>0.15</v>
      </c>
      <c r="CV93" s="21">
        <v>33</v>
      </c>
      <c r="CW93" s="21">
        <v>6.8988645934648272</v>
      </c>
      <c r="CX93" s="22">
        <v>19976.49391617845</v>
      </c>
      <c r="CY93" s="22">
        <v>7564.6282109058284</v>
      </c>
      <c r="CZ93" s="21">
        <v>1.35</v>
      </c>
      <c r="DA93" s="21">
        <v>1.35</v>
      </c>
      <c r="DB93" s="21">
        <v>1.35</v>
      </c>
      <c r="DC93" s="21">
        <v>0</v>
      </c>
      <c r="DD93" s="22">
        <v>19976.49391617845</v>
      </c>
      <c r="DE93" s="22">
        <v>73.442992338891401</v>
      </c>
      <c r="DF93" s="56"/>
    </row>
    <row r="94" spans="1:110" x14ac:dyDescent="0.25">
      <c r="A94" s="1" t="s">
        <v>8</v>
      </c>
      <c r="B94" s="21">
        <v>31.639285714285712</v>
      </c>
      <c r="C94" s="21">
        <v>2.25</v>
      </c>
      <c r="D94" s="21">
        <v>105</v>
      </c>
      <c r="E94" s="21">
        <v>24.903776666627728</v>
      </c>
      <c r="F94" s="22">
        <v>4179.8971541279134</v>
      </c>
      <c r="G94" s="22">
        <v>3442.2682445759287</v>
      </c>
      <c r="H94" s="21">
        <v>9.8812500000000014</v>
      </c>
      <c r="I94" s="21">
        <v>0.6</v>
      </c>
      <c r="J94" s="21">
        <v>49.5</v>
      </c>
      <c r="K94" s="21">
        <v>15.602603083380354</v>
      </c>
      <c r="L94" s="22">
        <v>4179.8971541279134</v>
      </c>
      <c r="M94" s="22">
        <v>1967.0104254719595</v>
      </c>
      <c r="N94" s="21">
        <v>7.2</v>
      </c>
      <c r="O94" s="21">
        <v>7.2</v>
      </c>
      <c r="P94" s="21">
        <v>7.2</v>
      </c>
      <c r="Q94" s="21">
        <v>0</v>
      </c>
      <c r="R94" s="22">
        <v>4179.8971541279134</v>
      </c>
      <c r="S94" s="22">
        <v>245.87630318399499</v>
      </c>
      <c r="T94" s="21">
        <v>25.559999999999995</v>
      </c>
      <c r="U94" s="21">
        <v>6</v>
      </c>
      <c r="V94" s="21">
        <v>75</v>
      </c>
      <c r="W94" s="21">
        <v>19.910647621486618</v>
      </c>
      <c r="X94" s="22">
        <v>5409.27867004789</v>
      </c>
      <c r="Y94" s="22">
        <v>3688.1445477599236</v>
      </c>
      <c r="Z94" s="21">
        <v>8.9833333333333343</v>
      </c>
      <c r="AA94" s="21">
        <v>2.4</v>
      </c>
      <c r="AB94" s="21">
        <v>16.8</v>
      </c>
      <c r="AC94" s="21">
        <v>4.2895847579763338</v>
      </c>
      <c r="AD94" s="22">
        <v>5409.27867004789</v>
      </c>
      <c r="AE94" s="22">
        <v>2212.8867286559544</v>
      </c>
      <c r="AF94" s="21"/>
      <c r="AG94" s="21"/>
      <c r="AH94" s="21"/>
      <c r="AI94" s="21"/>
      <c r="AJ94" s="22">
        <v>5409.27867004789</v>
      </c>
      <c r="AK94" s="22">
        <v>0</v>
      </c>
      <c r="AL94" s="21"/>
      <c r="AM94" s="21"/>
      <c r="AN94" s="21"/>
      <c r="AO94" s="21"/>
      <c r="AP94" s="22">
        <v>0</v>
      </c>
      <c r="AQ94" s="22">
        <v>0</v>
      </c>
      <c r="AR94" s="21"/>
      <c r="AS94" s="21"/>
      <c r="AT94" s="21"/>
      <c r="AU94" s="21"/>
      <c r="AV94" s="22">
        <v>0</v>
      </c>
      <c r="AW94" s="22">
        <v>0</v>
      </c>
      <c r="AX94" s="21"/>
      <c r="AY94" s="21"/>
      <c r="AZ94" s="21"/>
      <c r="BA94" s="21"/>
      <c r="BB94" s="22">
        <v>0</v>
      </c>
      <c r="BC94" s="22">
        <v>0</v>
      </c>
      <c r="BD94" s="21"/>
      <c r="BE94" s="21"/>
      <c r="BF94" s="21"/>
      <c r="BG94" s="21"/>
      <c r="BH94" s="22">
        <v>0</v>
      </c>
      <c r="BI94" s="22">
        <v>0</v>
      </c>
      <c r="BJ94" s="21"/>
      <c r="BK94" s="21"/>
      <c r="BL94" s="21"/>
      <c r="BM94" s="21"/>
      <c r="BN94" s="22">
        <v>0</v>
      </c>
      <c r="BO94" s="22">
        <v>0</v>
      </c>
      <c r="BP94" s="21"/>
      <c r="BQ94" s="21"/>
      <c r="BR94" s="21"/>
      <c r="BS94" s="21"/>
      <c r="BT94" s="22">
        <v>0</v>
      </c>
      <c r="BU94" s="22">
        <v>0</v>
      </c>
      <c r="BV94" s="21"/>
      <c r="BW94" s="21"/>
      <c r="BX94" s="21"/>
      <c r="BY94" s="21"/>
      <c r="BZ94" s="22">
        <v>0</v>
      </c>
      <c r="CA94" s="22">
        <v>0</v>
      </c>
      <c r="CB94" s="21"/>
      <c r="CC94" s="21"/>
      <c r="CD94" s="21"/>
      <c r="CE94" s="21"/>
      <c r="CF94" s="22">
        <v>0</v>
      </c>
      <c r="CG94" s="22">
        <v>0</v>
      </c>
      <c r="CH94" s="21"/>
      <c r="CI94" s="21"/>
      <c r="CJ94" s="21"/>
      <c r="CK94" s="21"/>
      <c r="CL94" s="22">
        <v>0</v>
      </c>
      <c r="CM94" s="22">
        <v>0</v>
      </c>
      <c r="CN94" s="21">
        <v>24.891525423728812</v>
      </c>
      <c r="CO94" s="21">
        <v>0.5</v>
      </c>
      <c r="CP94" s="21">
        <v>150</v>
      </c>
      <c r="CQ94" s="21">
        <v>19.721037182986585</v>
      </c>
      <c r="CR94" s="22">
        <v>31963.919413919386</v>
      </c>
      <c r="CS94" s="22">
        <v>29013.403775711442</v>
      </c>
      <c r="CT94" s="21">
        <v>6.1974999999999998</v>
      </c>
      <c r="CU94" s="21">
        <v>0.4</v>
      </c>
      <c r="CV94" s="21">
        <v>18</v>
      </c>
      <c r="CW94" s="21">
        <v>4.3443702706490024</v>
      </c>
      <c r="CX94" s="22">
        <v>31963.919413919386</v>
      </c>
      <c r="CY94" s="22">
        <v>6884.536489151862</v>
      </c>
      <c r="CZ94" s="21"/>
      <c r="DA94" s="21"/>
      <c r="DB94" s="21"/>
      <c r="DC94" s="21"/>
      <c r="DD94" s="22">
        <v>31963.919413919386</v>
      </c>
      <c r="DE94" s="22">
        <v>0</v>
      </c>
      <c r="DF94" s="56"/>
    </row>
    <row r="95" spans="1:110" x14ac:dyDescent="0.25">
      <c r="A95" s="1" t="s">
        <v>9</v>
      </c>
      <c r="B95" s="21">
        <v>15.6</v>
      </c>
      <c r="C95" s="21">
        <v>0.9</v>
      </c>
      <c r="D95" s="21">
        <v>75</v>
      </c>
      <c r="E95" s="21">
        <v>13.606678659905793</v>
      </c>
      <c r="F95" s="22">
        <v>3597.707039337477</v>
      </c>
      <c r="G95" s="22">
        <v>2714.0596963423059</v>
      </c>
      <c r="H95" s="21">
        <v>5.9980000000000011</v>
      </c>
      <c r="I95" s="21">
        <v>0.05</v>
      </c>
      <c r="J95" s="21">
        <v>39.380000000000003</v>
      </c>
      <c r="K95" s="21">
        <v>7.7029553472322423</v>
      </c>
      <c r="L95" s="22">
        <v>3597.707039337477</v>
      </c>
      <c r="M95" s="22">
        <v>2209.1183574879224</v>
      </c>
      <c r="N95" s="21">
        <v>0.72</v>
      </c>
      <c r="O95" s="21">
        <v>0.72</v>
      </c>
      <c r="P95" s="21">
        <v>0.72</v>
      </c>
      <c r="Q95" s="21">
        <v>0</v>
      </c>
      <c r="R95" s="22">
        <v>3597.707039337477</v>
      </c>
      <c r="S95" s="22">
        <v>63.117667356797803</v>
      </c>
      <c r="T95" s="21">
        <v>14.019807692307692</v>
      </c>
      <c r="U95" s="21">
        <v>0.18</v>
      </c>
      <c r="V95" s="21">
        <v>37.799999999999997</v>
      </c>
      <c r="W95" s="21">
        <v>8.7356294400925663</v>
      </c>
      <c r="X95" s="22">
        <v>4039.5307108350626</v>
      </c>
      <c r="Y95" s="22">
        <v>3282.1187025534873</v>
      </c>
      <c r="Z95" s="21">
        <v>5.2950000000000008</v>
      </c>
      <c r="AA95" s="21">
        <v>0.35</v>
      </c>
      <c r="AB95" s="21">
        <v>16.8</v>
      </c>
      <c r="AC95" s="21">
        <v>4.2801550376266624</v>
      </c>
      <c r="AD95" s="22">
        <v>4039.5307108350626</v>
      </c>
      <c r="AE95" s="22">
        <v>1388.5886818495514</v>
      </c>
      <c r="AF95" s="21">
        <v>2.7</v>
      </c>
      <c r="AG95" s="21">
        <v>2.7</v>
      </c>
      <c r="AH95" s="21">
        <v>2.7</v>
      </c>
      <c r="AI95" s="21">
        <v>0</v>
      </c>
      <c r="AJ95" s="22">
        <v>4039.5307108350626</v>
      </c>
      <c r="AK95" s="22">
        <v>63.117667356797803</v>
      </c>
      <c r="AL95" s="21"/>
      <c r="AM95" s="21"/>
      <c r="AN95" s="21"/>
      <c r="AO95" s="21"/>
      <c r="AP95" s="22">
        <v>0</v>
      </c>
      <c r="AQ95" s="22">
        <v>0</v>
      </c>
      <c r="AR95" s="21"/>
      <c r="AS95" s="21"/>
      <c r="AT95" s="21"/>
      <c r="AU95" s="21"/>
      <c r="AV95" s="22">
        <v>0</v>
      </c>
      <c r="AW95" s="22">
        <v>0</v>
      </c>
      <c r="AX95" s="21"/>
      <c r="AY95" s="21"/>
      <c r="AZ95" s="21"/>
      <c r="BA95" s="21"/>
      <c r="BB95" s="22">
        <v>0</v>
      </c>
      <c r="BC95" s="22">
        <v>0</v>
      </c>
      <c r="BD95" s="21"/>
      <c r="BE95" s="21"/>
      <c r="BF95" s="21"/>
      <c r="BG95" s="21"/>
      <c r="BH95" s="22">
        <v>0</v>
      </c>
      <c r="BI95" s="22">
        <v>0</v>
      </c>
      <c r="BJ95" s="21"/>
      <c r="BK95" s="21"/>
      <c r="BL95" s="21"/>
      <c r="BM95" s="21"/>
      <c r="BN95" s="22">
        <v>0</v>
      </c>
      <c r="BO95" s="22">
        <v>0</v>
      </c>
      <c r="BP95" s="21"/>
      <c r="BQ95" s="21"/>
      <c r="BR95" s="21"/>
      <c r="BS95" s="21"/>
      <c r="BT95" s="22">
        <v>0</v>
      </c>
      <c r="BU95" s="22">
        <v>0</v>
      </c>
      <c r="BV95" s="21">
        <v>4.5</v>
      </c>
      <c r="BW95" s="21">
        <v>4.05</v>
      </c>
      <c r="BX95" s="21">
        <v>4.95</v>
      </c>
      <c r="BY95" s="21">
        <v>0.45179304531319636</v>
      </c>
      <c r="BZ95" s="22">
        <v>126.23533471359561</v>
      </c>
      <c r="CA95" s="22">
        <v>126.23533471359561</v>
      </c>
      <c r="CB95" s="21"/>
      <c r="CC95" s="21"/>
      <c r="CD95" s="21"/>
      <c r="CE95" s="21"/>
      <c r="CF95" s="22">
        <v>126.23533471359561</v>
      </c>
      <c r="CG95" s="22">
        <v>0</v>
      </c>
      <c r="CH95" s="21"/>
      <c r="CI95" s="21"/>
      <c r="CJ95" s="21"/>
      <c r="CK95" s="21"/>
      <c r="CL95" s="22">
        <v>126.23533471359561</v>
      </c>
      <c r="CM95" s="22">
        <v>0</v>
      </c>
      <c r="CN95" s="21">
        <v>14.437121212121209</v>
      </c>
      <c r="CO95" s="21">
        <v>0.45</v>
      </c>
      <c r="CP95" s="21">
        <v>60</v>
      </c>
      <c r="CQ95" s="21">
        <v>11.791563044090054</v>
      </c>
      <c r="CR95" s="22">
        <v>9657.0031055900581</v>
      </c>
      <c r="CS95" s="22">
        <v>8331.5320910973205</v>
      </c>
      <c r="CT95" s="21">
        <v>5.4153333333333329</v>
      </c>
      <c r="CU95" s="21">
        <v>0.45</v>
      </c>
      <c r="CV95" s="21">
        <v>21</v>
      </c>
      <c r="CW95" s="21">
        <v>5.5019874188091364</v>
      </c>
      <c r="CX95" s="22">
        <v>9657.0031055900581</v>
      </c>
      <c r="CY95" s="22">
        <v>946.76501035196725</v>
      </c>
      <c r="CZ95" s="21">
        <v>1.452</v>
      </c>
      <c r="DA95" s="21">
        <v>0.12</v>
      </c>
      <c r="DB95" s="21">
        <v>6</v>
      </c>
      <c r="DC95" s="21">
        <v>2.2976213111482586</v>
      </c>
      <c r="DD95" s="22">
        <v>9657.0031055900581</v>
      </c>
      <c r="DE95" s="22">
        <v>315.58833678398901</v>
      </c>
      <c r="DF95" s="56"/>
    </row>
    <row r="96" spans="1:110" x14ac:dyDescent="0.25">
      <c r="A96" s="1" t="s">
        <v>10</v>
      </c>
      <c r="B96" s="21">
        <v>32.737500000000004</v>
      </c>
      <c r="C96" s="21">
        <v>5.4</v>
      </c>
      <c r="D96" s="21">
        <v>50.4</v>
      </c>
      <c r="E96" s="21">
        <v>17.199999144256005</v>
      </c>
      <c r="F96" s="22">
        <v>2007.5327380952356</v>
      </c>
      <c r="G96" s="22">
        <v>1460.0238095238078</v>
      </c>
      <c r="H96" s="21">
        <v>5.84</v>
      </c>
      <c r="I96" s="21">
        <v>0.4</v>
      </c>
      <c r="J96" s="21">
        <v>12</v>
      </c>
      <c r="K96" s="21">
        <v>4.1657432870142612</v>
      </c>
      <c r="L96" s="22">
        <v>2007.5327380952356</v>
      </c>
      <c r="M96" s="22">
        <v>912.51488095238005</v>
      </c>
      <c r="N96" s="21"/>
      <c r="O96" s="21"/>
      <c r="P96" s="21"/>
      <c r="Q96" s="21"/>
      <c r="R96" s="22">
        <v>2007.5327380952356</v>
      </c>
      <c r="S96" s="22">
        <v>0</v>
      </c>
      <c r="T96" s="21">
        <v>23.071774193548393</v>
      </c>
      <c r="U96" s="21">
        <v>1.8</v>
      </c>
      <c r="V96" s="21">
        <v>135</v>
      </c>
      <c r="W96" s="21">
        <v>20.51324465277143</v>
      </c>
      <c r="X96" s="22">
        <v>13687.723214285681</v>
      </c>
      <c r="Y96" s="22">
        <v>11315.184523809503</v>
      </c>
      <c r="Z96" s="21">
        <v>9.5804878048780449</v>
      </c>
      <c r="AA96" s="21">
        <v>1</v>
      </c>
      <c r="AB96" s="21">
        <v>45.36</v>
      </c>
      <c r="AC96" s="21">
        <v>8.1559496086729411</v>
      </c>
      <c r="AD96" s="22">
        <v>13687.723214285681</v>
      </c>
      <c r="AE96" s="22">
        <v>7482.6220238095193</v>
      </c>
      <c r="AF96" s="21">
        <v>3.9</v>
      </c>
      <c r="AG96" s="21">
        <v>1.8</v>
      </c>
      <c r="AH96" s="21">
        <v>6</v>
      </c>
      <c r="AI96" s="21">
        <v>2.1028825898036807</v>
      </c>
      <c r="AJ96" s="22">
        <v>13687.723214285681</v>
      </c>
      <c r="AK96" s="22">
        <v>365.00595238095201</v>
      </c>
      <c r="AL96" s="21"/>
      <c r="AM96" s="21"/>
      <c r="AN96" s="21"/>
      <c r="AO96" s="21"/>
      <c r="AP96" s="22">
        <v>0</v>
      </c>
      <c r="AQ96" s="22">
        <v>0</v>
      </c>
      <c r="AR96" s="21"/>
      <c r="AS96" s="21"/>
      <c r="AT96" s="21"/>
      <c r="AU96" s="21"/>
      <c r="AV96" s="22">
        <v>0</v>
      </c>
      <c r="AW96" s="22">
        <v>0</v>
      </c>
      <c r="AX96" s="21"/>
      <c r="AY96" s="21"/>
      <c r="AZ96" s="21"/>
      <c r="BA96" s="21"/>
      <c r="BB96" s="22">
        <v>0</v>
      </c>
      <c r="BC96" s="22">
        <v>0</v>
      </c>
      <c r="BD96" s="21"/>
      <c r="BE96" s="21"/>
      <c r="BF96" s="21"/>
      <c r="BG96" s="21"/>
      <c r="BH96" s="22">
        <v>0</v>
      </c>
      <c r="BI96" s="22">
        <v>0</v>
      </c>
      <c r="BJ96" s="21"/>
      <c r="BK96" s="21"/>
      <c r="BL96" s="21"/>
      <c r="BM96" s="21"/>
      <c r="BN96" s="22">
        <v>0</v>
      </c>
      <c r="BO96" s="22">
        <v>0</v>
      </c>
      <c r="BP96" s="21"/>
      <c r="BQ96" s="21"/>
      <c r="BR96" s="21"/>
      <c r="BS96" s="21"/>
      <c r="BT96" s="22">
        <v>0</v>
      </c>
      <c r="BU96" s="22">
        <v>0</v>
      </c>
      <c r="BV96" s="21">
        <v>25.8</v>
      </c>
      <c r="BW96" s="21">
        <v>23.4</v>
      </c>
      <c r="BX96" s="21">
        <v>27</v>
      </c>
      <c r="BY96" s="21">
        <v>1.6986081988683435</v>
      </c>
      <c r="BZ96" s="22">
        <v>547.50892857142799</v>
      </c>
      <c r="CA96" s="22">
        <v>547.50892857142799</v>
      </c>
      <c r="CB96" s="21"/>
      <c r="CC96" s="21"/>
      <c r="CD96" s="21"/>
      <c r="CE96" s="21"/>
      <c r="CF96" s="22">
        <v>547.50892857142799</v>
      </c>
      <c r="CG96" s="22">
        <v>0</v>
      </c>
      <c r="CH96" s="21"/>
      <c r="CI96" s="21"/>
      <c r="CJ96" s="21"/>
      <c r="CK96" s="21"/>
      <c r="CL96" s="22">
        <v>547.50892857142799</v>
      </c>
      <c r="CM96" s="22">
        <v>0</v>
      </c>
      <c r="CN96" s="21">
        <v>20.176363636363632</v>
      </c>
      <c r="CO96" s="21">
        <v>3.6</v>
      </c>
      <c r="CP96" s="21">
        <v>51</v>
      </c>
      <c r="CQ96" s="21">
        <v>10.948205371142182</v>
      </c>
      <c r="CR96" s="22">
        <v>12957.71130952378</v>
      </c>
      <c r="CS96" s="22">
        <v>10037.663690476176</v>
      </c>
      <c r="CT96" s="21">
        <v>9.882580645161287</v>
      </c>
      <c r="CU96" s="21">
        <v>1.2</v>
      </c>
      <c r="CV96" s="21">
        <v>32.76</v>
      </c>
      <c r="CW96" s="21">
        <v>8.0778528992513152</v>
      </c>
      <c r="CX96" s="22">
        <v>12957.71130952378</v>
      </c>
      <c r="CY96" s="22">
        <v>5657.5922619047578</v>
      </c>
      <c r="CZ96" s="21"/>
      <c r="DA96" s="21"/>
      <c r="DB96" s="21"/>
      <c r="DC96" s="21"/>
      <c r="DD96" s="22">
        <v>12957.71130952378</v>
      </c>
      <c r="DE96" s="22">
        <v>0</v>
      </c>
      <c r="DF96" s="56"/>
    </row>
    <row r="97" spans="1:110" x14ac:dyDescent="0.25">
      <c r="A97" s="1" t="s">
        <v>11</v>
      </c>
      <c r="B97" s="21">
        <v>13.2</v>
      </c>
      <c r="C97" s="21">
        <v>7.2</v>
      </c>
      <c r="D97" s="21">
        <v>16.2</v>
      </c>
      <c r="E97" s="21">
        <v>4.2475272138124067</v>
      </c>
      <c r="F97" s="22">
        <v>1014.68810916179</v>
      </c>
      <c r="G97" s="22">
        <v>434.86633249790998</v>
      </c>
      <c r="H97" s="21">
        <v>8.5</v>
      </c>
      <c r="I97" s="21">
        <v>4.5</v>
      </c>
      <c r="J97" s="21">
        <v>15</v>
      </c>
      <c r="K97" s="21">
        <v>4.6421497641457705</v>
      </c>
      <c r="L97" s="22">
        <v>1014.68810916179</v>
      </c>
      <c r="M97" s="22">
        <v>434.86633249790998</v>
      </c>
      <c r="N97" s="21"/>
      <c r="O97" s="21"/>
      <c r="P97" s="21"/>
      <c r="Q97" s="21"/>
      <c r="R97" s="22">
        <v>1014.68810916179</v>
      </c>
      <c r="S97" s="22">
        <v>0</v>
      </c>
      <c r="T97" s="21"/>
      <c r="U97" s="21"/>
      <c r="V97" s="21"/>
      <c r="W97" s="21"/>
      <c r="X97" s="22">
        <v>0</v>
      </c>
      <c r="Y97" s="22">
        <v>0</v>
      </c>
      <c r="Z97" s="21"/>
      <c r="AA97" s="21"/>
      <c r="AB97" s="21"/>
      <c r="AC97" s="21"/>
      <c r="AD97" s="22">
        <v>0</v>
      </c>
      <c r="AE97" s="22">
        <v>0</v>
      </c>
      <c r="AF97" s="21"/>
      <c r="AG97" s="21"/>
      <c r="AH97" s="21"/>
      <c r="AI97" s="21"/>
      <c r="AJ97" s="22">
        <v>0</v>
      </c>
      <c r="AK97" s="22">
        <v>0</v>
      </c>
      <c r="AL97" s="21">
        <v>17.550000000000004</v>
      </c>
      <c r="AM97" s="21">
        <v>10.8</v>
      </c>
      <c r="AN97" s="21">
        <v>21.6</v>
      </c>
      <c r="AO97" s="21">
        <v>4.4813095199300399</v>
      </c>
      <c r="AP97" s="22">
        <v>724.77722082984997</v>
      </c>
      <c r="AQ97" s="22">
        <v>579.82177666387997</v>
      </c>
      <c r="AR97" s="21">
        <v>8.5950000000000006</v>
      </c>
      <c r="AS97" s="21">
        <v>0.6</v>
      </c>
      <c r="AT97" s="21">
        <v>21.6</v>
      </c>
      <c r="AU97" s="21">
        <v>8.5215794165588701</v>
      </c>
      <c r="AV97" s="22">
        <v>724.77722082984997</v>
      </c>
      <c r="AW97" s="22">
        <v>579.82177666387997</v>
      </c>
      <c r="AX97" s="21"/>
      <c r="AY97" s="21"/>
      <c r="AZ97" s="21"/>
      <c r="BA97" s="21"/>
      <c r="BB97" s="22">
        <v>724.77722082984997</v>
      </c>
      <c r="BC97" s="22">
        <v>0</v>
      </c>
      <c r="BD97" s="21">
        <v>26.4</v>
      </c>
      <c r="BE97" s="21">
        <v>14.4</v>
      </c>
      <c r="BF97" s="21">
        <v>45</v>
      </c>
      <c r="BG97" s="21">
        <v>10.988121901123595</v>
      </c>
      <c r="BH97" s="22">
        <v>1014.68810916179</v>
      </c>
      <c r="BI97" s="22">
        <v>869.73266499581996</v>
      </c>
      <c r="BJ97" s="21">
        <v>3.6480000000000006</v>
      </c>
      <c r="BK97" s="21">
        <v>2.25</v>
      </c>
      <c r="BL97" s="21">
        <v>6.75</v>
      </c>
      <c r="BM97" s="21">
        <v>1.6032974438790073</v>
      </c>
      <c r="BN97" s="22">
        <v>1014.68810916179</v>
      </c>
      <c r="BO97" s="22">
        <v>724.77722082984997</v>
      </c>
      <c r="BP97" s="21"/>
      <c r="BQ97" s="21"/>
      <c r="BR97" s="21"/>
      <c r="BS97" s="21"/>
      <c r="BT97" s="22">
        <v>1014.68810916179</v>
      </c>
      <c r="BU97" s="22">
        <v>0</v>
      </c>
      <c r="BV97" s="21"/>
      <c r="BW97" s="21"/>
      <c r="BX97" s="21"/>
      <c r="BY97" s="21"/>
      <c r="BZ97" s="22">
        <v>0</v>
      </c>
      <c r="CA97" s="22">
        <v>0</v>
      </c>
      <c r="CB97" s="21"/>
      <c r="CC97" s="21"/>
      <c r="CD97" s="21"/>
      <c r="CE97" s="21"/>
      <c r="CF97" s="22">
        <v>0</v>
      </c>
      <c r="CG97" s="22">
        <v>0</v>
      </c>
      <c r="CH97" s="21"/>
      <c r="CI97" s="21"/>
      <c r="CJ97" s="21"/>
      <c r="CK97" s="21"/>
      <c r="CL97" s="22">
        <v>0</v>
      </c>
      <c r="CM97" s="22">
        <v>0</v>
      </c>
      <c r="CN97" s="21">
        <v>26.275000000000009</v>
      </c>
      <c r="CO97" s="21">
        <v>3.6</v>
      </c>
      <c r="CP97" s="21">
        <v>96</v>
      </c>
      <c r="CQ97" s="21">
        <v>16.738918270859699</v>
      </c>
      <c r="CR97" s="22">
        <v>22033.227513227452</v>
      </c>
      <c r="CS97" s="22">
        <v>13915.722639933101</v>
      </c>
      <c r="CT97" s="21">
        <v>6.6247222222222213</v>
      </c>
      <c r="CU97" s="21">
        <v>0.23</v>
      </c>
      <c r="CV97" s="21">
        <v>30</v>
      </c>
      <c r="CW97" s="21">
        <v>6.193410294529607</v>
      </c>
      <c r="CX97" s="22">
        <v>22033.227513227452</v>
      </c>
      <c r="CY97" s="22">
        <v>5218.3959899749243</v>
      </c>
      <c r="CZ97" s="21"/>
      <c r="DA97" s="21"/>
      <c r="DB97" s="21"/>
      <c r="DC97" s="21"/>
      <c r="DD97" s="22">
        <v>22033.227513227452</v>
      </c>
      <c r="DE97" s="22">
        <v>0</v>
      </c>
      <c r="DF97" s="56"/>
    </row>
    <row r="98" spans="1:110" x14ac:dyDescent="0.25">
      <c r="A98" s="1" t="s">
        <v>20</v>
      </c>
      <c r="B98" s="21">
        <v>14.707142857142857</v>
      </c>
      <c r="C98" s="21">
        <v>1.1000000000000001</v>
      </c>
      <c r="D98" s="21">
        <v>32.4</v>
      </c>
      <c r="E98" s="21">
        <v>8.883824094487041</v>
      </c>
      <c r="F98" s="22">
        <v>2731.8854242204511</v>
      </c>
      <c r="G98" s="22">
        <v>1961.3536379018635</v>
      </c>
      <c r="H98" s="21">
        <v>5.0318181818181822</v>
      </c>
      <c r="I98" s="21">
        <v>0.6</v>
      </c>
      <c r="J98" s="21">
        <v>16.8</v>
      </c>
      <c r="K98" s="21">
        <v>4.3533982774606432</v>
      </c>
      <c r="L98" s="22">
        <v>2731.8854242204511</v>
      </c>
      <c r="M98" s="22">
        <v>1541.0635726371781</v>
      </c>
      <c r="N98" s="21">
        <v>0.6</v>
      </c>
      <c r="O98" s="21">
        <v>0.6</v>
      </c>
      <c r="P98" s="21">
        <v>0.6</v>
      </c>
      <c r="Q98" s="21">
        <v>0</v>
      </c>
      <c r="R98" s="22">
        <v>2731.8854242204511</v>
      </c>
      <c r="S98" s="22">
        <v>70.048344210780797</v>
      </c>
      <c r="T98" s="21">
        <v>25.35</v>
      </c>
      <c r="U98" s="21">
        <v>1.8</v>
      </c>
      <c r="V98" s="21">
        <v>169.2</v>
      </c>
      <c r="W98" s="21">
        <v>34.141666075766828</v>
      </c>
      <c r="X98" s="22">
        <v>2101.4503263234251</v>
      </c>
      <c r="Y98" s="22">
        <v>1681.1602610587399</v>
      </c>
      <c r="Z98" s="21">
        <v>13.132000000000001</v>
      </c>
      <c r="AA98" s="21">
        <v>1.44</v>
      </c>
      <c r="AB98" s="21">
        <v>60.48</v>
      </c>
      <c r="AC98" s="21">
        <v>13.783565243073628</v>
      </c>
      <c r="AD98" s="22">
        <v>2101.4503263234251</v>
      </c>
      <c r="AE98" s="22">
        <v>1050.7251631617119</v>
      </c>
      <c r="AF98" s="21">
        <v>0.9</v>
      </c>
      <c r="AG98" s="21">
        <v>0.9</v>
      </c>
      <c r="AH98" s="21">
        <v>0.9</v>
      </c>
      <c r="AI98" s="21">
        <v>0</v>
      </c>
      <c r="AJ98" s="22">
        <v>2101.4503263234251</v>
      </c>
      <c r="AK98" s="22">
        <v>70.048344210780797</v>
      </c>
      <c r="AL98" s="21">
        <v>4.5</v>
      </c>
      <c r="AM98" s="21">
        <v>1.8</v>
      </c>
      <c r="AN98" s="21">
        <v>7.2</v>
      </c>
      <c r="AO98" s="21">
        <v>2.7096880977427249</v>
      </c>
      <c r="AP98" s="22">
        <v>280.19337684312319</v>
      </c>
      <c r="AQ98" s="22">
        <v>140.09668842156159</v>
      </c>
      <c r="AR98" s="21">
        <v>11.67</v>
      </c>
      <c r="AS98" s="21">
        <v>0.72</v>
      </c>
      <c r="AT98" s="21">
        <v>16.2</v>
      </c>
      <c r="AU98" s="21">
        <v>6.365352011007082</v>
      </c>
      <c r="AV98" s="22">
        <v>280.19337684312319</v>
      </c>
      <c r="AW98" s="22">
        <v>280.19337684312319</v>
      </c>
      <c r="AX98" s="21"/>
      <c r="AY98" s="21"/>
      <c r="AZ98" s="21"/>
      <c r="BA98" s="21"/>
      <c r="BB98" s="22">
        <v>280.19337684312319</v>
      </c>
      <c r="BC98" s="22">
        <v>0</v>
      </c>
      <c r="BD98" s="21"/>
      <c r="BE98" s="21"/>
      <c r="BF98" s="21"/>
      <c r="BG98" s="21"/>
      <c r="BH98" s="22">
        <v>0</v>
      </c>
      <c r="BI98" s="22">
        <v>0</v>
      </c>
      <c r="BJ98" s="21"/>
      <c r="BK98" s="21"/>
      <c r="BL98" s="21"/>
      <c r="BM98" s="21"/>
      <c r="BN98" s="22">
        <v>0</v>
      </c>
      <c r="BO98" s="22">
        <v>0</v>
      </c>
      <c r="BP98" s="21"/>
      <c r="BQ98" s="21"/>
      <c r="BR98" s="21"/>
      <c r="BS98" s="21"/>
      <c r="BT98" s="22">
        <v>0</v>
      </c>
      <c r="BU98" s="22">
        <v>0</v>
      </c>
      <c r="BV98" s="21"/>
      <c r="BW98" s="21"/>
      <c r="BX98" s="21"/>
      <c r="BY98" s="21"/>
      <c r="BZ98" s="22">
        <v>0</v>
      </c>
      <c r="CA98" s="22">
        <v>0</v>
      </c>
      <c r="CB98" s="21"/>
      <c r="CC98" s="21"/>
      <c r="CD98" s="21"/>
      <c r="CE98" s="21"/>
      <c r="CF98" s="22">
        <v>0</v>
      </c>
      <c r="CG98" s="22">
        <v>0</v>
      </c>
      <c r="CH98" s="21"/>
      <c r="CI98" s="21"/>
      <c r="CJ98" s="21"/>
      <c r="CK98" s="21"/>
      <c r="CL98" s="22">
        <v>0</v>
      </c>
      <c r="CM98" s="22">
        <v>0</v>
      </c>
      <c r="CN98" s="21">
        <v>16.550948275862073</v>
      </c>
      <c r="CO98" s="21">
        <v>1.8</v>
      </c>
      <c r="CP98" s="21">
        <v>64.8</v>
      </c>
      <c r="CQ98" s="21">
        <v>11.177544678794142</v>
      </c>
      <c r="CR98" s="22">
        <v>8685.9946821368158</v>
      </c>
      <c r="CS98" s="22">
        <v>8125.6079284505631</v>
      </c>
      <c r="CT98" s="21">
        <v>3.9539999999999997</v>
      </c>
      <c r="CU98" s="21">
        <v>0.16</v>
      </c>
      <c r="CV98" s="21">
        <v>10.8</v>
      </c>
      <c r="CW98" s="21">
        <v>3.0303928193232874</v>
      </c>
      <c r="CX98" s="22">
        <v>8685.9946821368158</v>
      </c>
      <c r="CY98" s="22">
        <v>2101.4503263234251</v>
      </c>
      <c r="CZ98" s="21"/>
      <c r="DA98" s="21"/>
      <c r="DB98" s="21"/>
      <c r="DC98" s="21"/>
      <c r="DD98" s="22">
        <v>8685.9946821368158</v>
      </c>
      <c r="DE98" s="22">
        <v>0</v>
      </c>
      <c r="DF98" s="56"/>
    </row>
    <row r="99" spans="1:110" x14ac:dyDescent="0.25">
      <c r="A99" s="1" t="s">
        <v>13</v>
      </c>
      <c r="B99" s="21">
        <v>9.9107142857142865</v>
      </c>
      <c r="C99" s="21">
        <v>0.45</v>
      </c>
      <c r="D99" s="21">
        <v>36</v>
      </c>
      <c r="E99" s="21">
        <v>9.0464184564305974</v>
      </c>
      <c r="F99" s="22">
        <v>4340.9375</v>
      </c>
      <c r="G99" s="22">
        <v>2095.625</v>
      </c>
      <c r="H99" s="21">
        <v>11.399230769230769</v>
      </c>
      <c r="I99" s="21">
        <v>0.6</v>
      </c>
      <c r="J99" s="21">
        <v>28.8</v>
      </c>
      <c r="K99" s="21">
        <v>8.3042020785678119</v>
      </c>
      <c r="L99" s="22">
        <v>4340.9375</v>
      </c>
      <c r="M99" s="22">
        <v>3891.875</v>
      </c>
      <c r="N99" s="21">
        <v>0.69</v>
      </c>
      <c r="O99" s="21">
        <v>0.69</v>
      </c>
      <c r="P99" s="21">
        <v>0.69</v>
      </c>
      <c r="Q99" s="21">
        <v>0</v>
      </c>
      <c r="R99" s="22">
        <v>4340.9375</v>
      </c>
      <c r="S99" s="22">
        <v>149.6875</v>
      </c>
      <c r="T99" s="21"/>
      <c r="U99" s="21"/>
      <c r="V99" s="21"/>
      <c r="W99" s="21"/>
      <c r="X99" s="22">
        <v>0</v>
      </c>
      <c r="Y99" s="22">
        <v>0</v>
      </c>
      <c r="Z99" s="21"/>
      <c r="AA99" s="21"/>
      <c r="AB99" s="21"/>
      <c r="AC99" s="21"/>
      <c r="AD99" s="22">
        <v>0</v>
      </c>
      <c r="AE99" s="22">
        <v>0</v>
      </c>
      <c r="AF99" s="21"/>
      <c r="AG99" s="21"/>
      <c r="AH99" s="21"/>
      <c r="AI99" s="21"/>
      <c r="AJ99" s="22">
        <v>0</v>
      </c>
      <c r="AK99" s="22">
        <v>0</v>
      </c>
      <c r="AL99" s="21"/>
      <c r="AM99" s="21"/>
      <c r="AN99" s="21"/>
      <c r="AO99" s="21"/>
      <c r="AP99" s="22">
        <v>0</v>
      </c>
      <c r="AQ99" s="22">
        <v>0</v>
      </c>
      <c r="AR99" s="21"/>
      <c r="AS99" s="21"/>
      <c r="AT99" s="21"/>
      <c r="AU99" s="21"/>
      <c r="AV99" s="22">
        <v>0</v>
      </c>
      <c r="AW99" s="22">
        <v>0</v>
      </c>
      <c r="AX99" s="21"/>
      <c r="AY99" s="21"/>
      <c r="AZ99" s="21"/>
      <c r="BA99" s="21"/>
      <c r="BB99" s="22">
        <v>0</v>
      </c>
      <c r="BC99" s="22">
        <v>0</v>
      </c>
      <c r="BD99" s="21"/>
      <c r="BE99" s="21"/>
      <c r="BF99" s="21"/>
      <c r="BG99" s="21"/>
      <c r="BH99" s="22">
        <v>0</v>
      </c>
      <c r="BI99" s="22">
        <v>0</v>
      </c>
      <c r="BJ99" s="21"/>
      <c r="BK99" s="21"/>
      <c r="BL99" s="21"/>
      <c r="BM99" s="21"/>
      <c r="BN99" s="22">
        <v>0</v>
      </c>
      <c r="BO99" s="22">
        <v>0</v>
      </c>
      <c r="BP99" s="21"/>
      <c r="BQ99" s="21"/>
      <c r="BR99" s="21"/>
      <c r="BS99" s="21"/>
      <c r="BT99" s="22">
        <v>0</v>
      </c>
      <c r="BU99" s="22">
        <v>0</v>
      </c>
      <c r="BV99" s="21"/>
      <c r="BW99" s="21"/>
      <c r="BX99" s="21"/>
      <c r="BY99" s="21"/>
      <c r="BZ99" s="22">
        <v>0</v>
      </c>
      <c r="CA99" s="22">
        <v>0</v>
      </c>
      <c r="CB99" s="21"/>
      <c r="CC99" s="21"/>
      <c r="CD99" s="21"/>
      <c r="CE99" s="21"/>
      <c r="CF99" s="22">
        <v>0</v>
      </c>
      <c r="CG99" s="22">
        <v>0</v>
      </c>
      <c r="CH99" s="21"/>
      <c r="CI99" s="21"/>
      <c r="CJ99" s="21"/>
      <c r="CK99" s="21"/>
      <c r="CL99" s="22">
        <v>0</v>
      </c>
      <c r="CM99" s="22">
        <v>0</v>
      </c>
      <c r="CN99" s="21">
        <v>11.430882352941177</v>
      </c>
      <c r="CO99" s="21">
        <v>0.3</v>
      </c>
      <c r="CP99" s="21">
        <v>32.4</v>
      </c>
      <c r="CQ99" s="21">
        <v>7.8505569637116128</v>
      </c>
      <c r="CR99" s="22">
        <v>17214.0625</v>
      </c>
      <c r="CS99" s="22">
        <v>15268.125</v>
      </c>
      <c r="CT99" s="21">
        <v>3.4392857142857145</v>
      </c>
      <c r="CU99" s="21">
        <v>0.3</v>
      </c>
      <c r="CV99" s="21">
        <v>19.8</v>
      </c>
      <c r="CW99" s="21">
        <v>3.7079327071712198</v>
      </c>
      <c r="CX99" s="22">
        <v>17214.0625</v>
      </c>
      <c r="CY99" s="22">
        <v>6286.875</v>
      </c>
      <c r="CZ99" s="21"/>
      <c r="DA99" s="21"/>
      <c r="DB99" s="21"/>
      <c r="DC99" s="21"/>
      <c r="DD99" s="22">
        <v>17214.0625</v>
      </c>
      <c r="DE99" s="22">
        <v>0</v>
      </c>
      <c r="DF99" s="56"/>
    </row>
    <row r="100" spans="1:110" x14ac:dyDescent="0.25">
      <c r="A100" s="1" t="s">
        <v>14</v>
      </c>
      <c r="B100" s="21">
        <v>27.845480769230772</v>
      </c>
      <c r="C100" s="21">
        <v>0.18</v>
      </c>
      <c r="D100" s="21">
        <v>172.8</v>
      </c>
      <c r="E100" s="21">
        <v>22.86807803926601</v>
      </c>
      <c r="F100" s="22">
        <v>7763.5646687696944</v>
      </c>
      <c r="G100" s="22">
        <v>5980.8201892744373</v>
      </c>
      <c r="H100" s="21">
        <v>8.6765714285714299</v>
      </c>
      <c r="I100" s="21">
        <v>1.44</v>
      </c>
      <c r="J100" s="21">
        <v>37.5</v>
      </c>
      <c r="K100" s="21">
        <v>6.7568693862438618</v>
      </c>
      <c r="L100" s="22">
        <v>7763.5646687696944</v>
      </c>
      <c r="M100" s="22">
        <v>4025.5520504731867</v>
      </c>
      <c r="N100" s="21">
        <v>2.7</v>
      </c>
      <c r="O100" s="21">
        <v>2.7</v>
      </c>
      <c r="P100" s="21">
        <v>2.7</v>
      </c>
      <c r="Q100" s="21">
        <v>0</v>
      </c>
      <c r="R100" s="22">
        <v>7763.5646687696944</v>
      </c>
      <c r="S100" s="22">
        <v>57.507886435331201</v>
      </c>
      <c r="T100" s="21">
        <v>36</v>
      </c>
      <c r="U100" s="21">
        <v>27</v>
      </c>
      <c r="V100" s="21">
        <v>54</v>
      </c>
      <c r="W100" s="21">
        <v>11.046741356964091</v>
      </c>
      <c r="X100" s="22">
        <v>287.53943217665602</v>
      </c>
      <c r="Y100" s="22">
        <v>230.03154574132481</v>
      </c>
      <c r="Z100" s="21">
        <v>9.35</v>
      </c>
      <c r="AA100" s="21">
        <v>6</v>
      </c>
      <c r="AB100" s="21">
        <v>11.25</v>
      </c>
      <c r="AC100" s="21">
        <v>2.3828367362590575</v>
      </c>
      <c r="AD100" s="22">
        <v>287.53943217665602</v>
      </c>
      <c r="AE100" s="22">
        <v>172.52365930599359</v>
      </c>
      <c r="AF100" s="21"/>
      <c r="AG100" s="21"/>
      <c r="AH100" s="21"/>
      <c r="AI100" s="21"/>
      <c r="AJ100" s="22">
        <v>287.53943217665602</v>
      </c>
      <c r="AK100" s="22">
        <v>0</v>
      </c>
      <c r="AL100" s="21"/>
      <c r="AM100" s="21"/>
      <c r="AN100" s="21"/>
      <c r="AO100" s="21"/>
      <c r="AP100" s="22">
        <v>0</v>
      </c>
      <c r="AQ100" s="22">
        <v>0</v>
      </c>
      <c r="AR100" s="21"/>
      <c r="AS100" s="21"/>
      <c r="AT100" s="21"/>
      <c r="AU100" s="21"/>
      <c r="AV100" s="22">
        <v>0</v>
      </c>
      <c r="AW100" s="22">
        <v>0</v>
      </c>
      <c r="AX100" s="21"/>
      <c r="AY100" s="21"/>
      <c r="AZ100" s="21"/>
      <c r="BA100" s="21"/>
      <c r="BB100" s="22">
        <v>0</v>
      </c>
      <c r="BC100" s="22">
        <v>0</v>
      </c>
      <c r="BD100" s="21"/>
      <c r="BE100" s="21"/>
      <c r="BF100" s="21"/>
      <c r="BG100" s="21"/>
      <c r="BH100" s="22">
        <v>0</v>
      </c>
      <c r="BI100" s="22">
        <v>0</v>
      </c>
      <c r="BJ100" s="21"/>
      <c r="BK100" s="21"/>
      <c r="BL100" s="21"/>
      <c r="BM100" s="21"/>
      <c r="BN100" s="22">
        <v>0</v>
      </c>
      <c r="BO100" s="22">
        <v>0</v>
      </c>
      <c r="BP100" s="21"/>
      <c r="BQ100" s="21"/>
      <c r="BR100" s="21"/>
      <c r="BS100" s="21"/>
      <c r="BT100" s="22">
        <v>0</v>
      </c>
      <c r="BU100" s="22">
        <v>0</v>
      </c>
      <c r="BV100" s="21"/>
      <c r="BW100" s="21"/>
      <c r="BX100" s="21"/>
      <c r="BY100" s="21"/>
      <c r="BZ100" s="22">
        <v>0</v>
      </c>
      <c r="CA100" s="22">
        <v>0</v>
      </c>
      <c r="CB100" s="21"/>
      <c r="CC100" s="21"/>
      <c r="CD100" s="21"/>
      <c r="CE100" s="21"/>
      <c r="CF100" s="22">
        <v>0</v>
      </c>
      <c r="CG100" s="22">
        <v>0</v>
      </c>
      <c r="CH100" s="21"/>
      <c r="CI100" s="21"/>
      <c r="CJ100" s="21"/>
      <c r="CK100" s="21"/>
      <c r="CL100" s="22">
        <v>0</v>
      </c>
      <c r="CM100" s="22">
        <v>0</v>
      </c>
      <c r="CN100" s="21">
        <v>23.734042553191482</v>
      </c>
      <c r="CO100" s="21">
        <v>3.6</v>
      </c>
      <c r="CP100" s="21">
        <v>176.4</v>
      </c>
      <c r="CQ100" s="21">
        <v>19.259811324365288</v>
      </c>
      <c r="CR100" s="22">
        <v>10178.895899053592</v>
      </c>
      <c r="CS100" s="22">
        <v>8108.6119873816797</v>
      </c>
      <c r="CT100" s="21">
        <v>5.8650000000000002</v>
      </c>
      <c r="CU100" s="21">
        <v>1.44</v>
      </c>
      <c r="CV100" s="21">
        <v>12</v>
      </c>
      <c r="CW100" s="21">
        <v>3.5127586212910469</v>
      </c>
      <c r="CX100" s="22">
        <v>10178.895899053592</v>
      </c>
      <c r="CY100" s="22">
        <v>920.12618296529934</v>
      </c>
      <c r="CZ100" s="21">
        <v>1.62</v>
      </c>
      <c r="DA100" s="21">
        <v>1.32</v>
      </c>
      <c r="DB100" s="21">
        <v>1.92</v>
      </c>
      <c r="DC100" s="21">
        <v>0.30131273532480352</v>
      </c>
      <c r="DD100" s="22">
        <v>10178.895899053592</v>
      </c>
      <c r="DE100" s="22">
        <v>115.0157728706624</v>
      </c>
      <c r="DF100" s="56"/>
    </row>
    <row r="101" spans="1:110" x14ac:dyDescent="0.25">
      <c r="A101" s="1" t="s">
        <v>15</v>
      </c>
      <c r="B101" s="21">
        <v>22.153235294117646</v>
      </c>
      <c r="C101" s="21">
        <v>3.6</v>
      </c>
      <c r="D101" s="21">
        <v>57.6</v>
      </c>
      <c r="E101" s="21">
        <v>13.934493850141882</v>
      </c>
      <c r="F101" s="22">
        <v>5286.3492063492004</v>
      </c>
      <c r="G101" s="22">
        <v>4992.6631393298003</v>
      </c>
      <c r="H101" s="21">
        <v>4.53</v>
      </c>
      <c r="I101" s="21">
        <v>1.38</v>
      </c>
      <c r="J101" s="21">
        <v>9</v>
      </c>
      <c r="K101" s="21">
        <v>2.6511239066694929</v>
      </c>
      <c r="L101" s="22">
        <v>5286.3492063492004</v>
      </c>
      <c r="M101" s="22">
        <v>1174.7442680776001</v>
      </c>
      <c r="N101" s="21"/>
      <c r="O101" s="21"/>
      <c r="P101" s="21"/>
      <c r="Q101" s="21"/>
      <c r="R101" s="22">
        <v>5286.3492063492004</v>
      </c>
      <c r="S101" s="22">
        <v>0</v>
      </c>
      <c r="T101" s="21"/>
      <c r="U101" s="21"/>
      <c r="V101" s="21"/>
      <c r="W101" s="21"/>
      <c r="X101" s="22">
        <v>0</v>
      </c>
      <c r="Y101" s="22">
        <v>0</v>
      </c>
      <c r="Z101" s="21"/>
      <c r="AA101" s="21"/>
      <c r="AB101" s="21"/>
      <c r="AC101" s="21"/>
      <c r="AD101" s="22">
        <v>0</v>
      </c>
      <c r="AE101" s="22">
        <v>0</v>
      </c>
      <c r="AF101" s="21"/>
      <c r="AG101" s="21"/>
      <c r="AH101" s="21"/>
      <c r="AI101" s="21"/>
      <c r="AJ101" s="22">
        <v>0</v>
      </c>
      <c r="AK101" s="22">
        <v>0</v>
      </c>
      <c r="AL101" s="21"/>
      <c r="AM101" s="21"/>
      <c r="AN101" s="21"/>
      <c r="AO101" s="21"/>
      <c r="AP101" s="22">
        <v>0</v>
      </c>
      <c r="AQ101" s="22">
        <v>0</v>
      </c>
      <c r="AR101" s="21"/>
      <c r="AS101" s="21"/>
      <c r="AT101" s="21"/>
      <c r="AU101" s="21"/>
      <c r="AV101" s="22">
        <v>0</v>
      </c>
      <c r="AW101" s="22">
        <v>0</v>
      </c>
      <c r="AX101" s="21"/>
      <c r="AY101" s="21"/>
      <c r="AZ101" s="21"/>
      <c r="BA101" s="21"/>
      <c r="BB101" s="22">
        <v>0</v>
      </c>
      <c r="BC101" s="22">
        <v>0</v>
      </c>
      <c r="BD101" s="21"/>
      <c r="BE101" s="21"/>
      <c r="BF101" s="21"/>
      <c r="BG101" s="21"/>
      <c r="BH101" s="22">
        <v>0</v>
      </c>
      <c r="BI101" s="22">
        <v>0</v>
      </c>
      <c r="BJ101" s="21"/>
      <c r="BK101" s="21"/>
      <c r="BL101" s="21"/>
      <c r="BM101" s="21"/>
      <c r="BN101" s="22">
        <v>0</v>
      </c>
      <c r="BO101" s="22">
        <v>0</v>
      </c>
      <c r="BP101" s="21"/>
      <c r="BQ101" s="21"/>
      <c r="BR101" s="21"/>
      <c r="BS101" s="21"/>
      <c r="BT101" s="22">
        <v>0</v>
      </c>
      <c r="BU101" s="22">
        <v>0</v>
      </c>
      <c r="BV101" s="21"/>
      <c r="BW101" s="21"/>
      <c r="BX101" s="21"/>
      <c r="BY101" s="21"/>
      <c r="BZ101" s="22">
        <v>0</v>
      </c>
      <c r="CA101" s="22">
        <v>0</v>
      </c>
      <c r="CB101" s="21"/>
      <c r="CC101" s="21"/>
      <c r="CD101" s="21"/>
      <c r="CE101" s="21"/>
      <c r="CF101" s="22">
        <v>0</v>
      </c>
      <c r="CG101" s="22">
        <v>0</v>
      </c>
      <c r="CH101" s="21"/>
      <c r="CI101" s="21"/>
      <c r="CJ101" s="21"/>
      <c r="CK101" s="21"/>
      <c r="CL101" s="22">
        <v>0</v>
      </c>
      <c r="CM101" s="22">
        <v>0</v>
      </c>
      <c r="CN101" s="21">
        <v>11.668709677419351</v>
      </c>
      <c r="CO101" s="21">
        <v>1.8</v>
      </c>
      <c r="CP101" s="21">
        <v>50.4</v>
      </c>
      <c r="CQ101" s="21">
        <v>7.8313958074177226</v>
      </c>
      <c r="CR101" s="22">
        <v>14537.460317460302</v>
      </c>
      <c r="CS101" s="22">
        <v>13656.402116402101</v>
      </c>
      <c r="CT101" s="21">
        <v>4.5752631578947378</v>
      </c>
      <c r="CU101" s="21">
        <v>1.08</v>
      </c>
      <c r="CV101" s="21">
        <v>16.559999999999999</v>
      </c>
      <c r="CW101" s="21">
        <v>4.5044226643103018</v>
      </c>
      <c r="CX101" s="22">
        <v>14537.460317460302</v>
      </c>
      <c r="CY101" s="22">
        <v>2790.0176366843002</v>
      </c>
      <c r="CZ101" s="21"/>
      <c r="DA101" s="21"/>
      <c r="DB101" s="21"/>
      <c r="DC101" s="21"/>
      <c r="DD101" s="22">
        <v>14537.460317460302</v>
      </c>
      <c r="DE101" s="22">
        <v>0</v>
      </c>
      <c r="DF101" s="56"/>
    </row>
    <row r="102" spans="1:110" x14ac:dyDescent="0.25">
      <c r="A102" s="1" t="s">
        <v>16</v>
      </c>
      <c r="B102" s="21">
        <v>15.3576</v>
      </c>
      <c r="C102" s="21">
        <v>0.38</v>
      </c>
      <c r="D102" s="21">
        <v>45</v>
      </c>
      <c r="E102" s="21">
        <v>10.74808977821076</v>
      </c>
      <c r="F102" s="22">
        <v>3317.1491894630121</v>
      </c>
      <c r="G102" s="22">
        <v>2675.1203140830744</v>
      </c>
      <c r="H102" s="21">
        <v>9.6229411764705901</v>
      </c>
      <c r="I102" s="21">
        <v>0.9</v>
      </c>
      <c r="J102" s="21">
        <v>48.51</v>
      </c>
      <c r="K102" s="21">
        <v>11.805062522217174</v>
      </c>
      <c r="L102" s="22">
        <v>3317.1491894630121</v>
      </c>
      <c r="M102" s="22">
        <v>1819.0818135764905</v>
      </c>
      <c r="N102" s="21"/>
      <c r="O102" s="21"/>
      <c r="P102" s="21"/>
      <c r="Q102" s="21"/>
      <c r="R102" s="22">
        <v>3317.1491894630121</v>
      </c>
      <c r="S102" s="22">
        <v>0</v>
      </c>
      <c r="T102" s="21">
        <v>24.6</v>
      </c>
      <c r="U102" s="21">
        <v>9</v>
      </c>
      <c r="V102" s="21">
        <v>45</v>
      </c>
      <c r="W102" s="21">
        <v>14.388431076933184</v>
      </c>
      <c r="X102" s="22">
        <v>535.02406281661501</v>
      </c>
      <c r="Y102" s="22">
        <v>535.02406281661501</v>
      </c>
      <c r="Z102" s="21">
        <v>11.25</v>
      </c>
      <c r="AA102" s="21">
        <v>6</v>
      </c>
      <c r="AB102" s="21">
        <v>21</v>
      </c>
      <c r="AC102" s="21">
        <v>6.9118609223933447</v>
      </c>
      <c r="AD102" s="22">
        <v>535.02406281661501</v>
      </c>
      <c r="AE102" s="22">
        <v>321.01443768996899</v>
      </c>
      <c r="AF102" s="21"/>
      <c r="AG102" s="21"/>
      <c r="AH102" s="21"/>
      <c r="AI102" s="21"/>
      <c r="AJ102" s="22">
        <v>535.02406281661501</v>
      </c>
      <c r="AK102" s="22">
        <v>0</v>
      </c>
      <c r="AL102" s="21"/>
      <c r="AM102" s="21"/>
      <c r="AN102" s="21"/>
      <c r="AO102" s="21"/>
      <c r="AP102" s="22">
        <v>0</v>
      </c>
      <c r="AQ102" s="22">
        <v>0</v>
      </c>
      <c r="AR102" s="21"/>
      <c r="AS102" s="21"/>
      <c r="AT102" s="21"/>
      <c r="AU102" s="21"/>
      <c r="AV102" s="22">
        <v>0</v>
      </c>
      <c r="AW102" s="22">
        <v>0</v>
      </c>
      <c r="AX102" s="21"/>
      <c r="AY102" s="21"/>
      <c r="AZ102" s="21"/>
      <c r="BA102" s="21"/>
      <c r="BB102" s="22">
        <v>0</v>
      </c>
      <c r="BC102" s="22">
        <v>0</v>
      </c>
      <c r="BD102" s="21"/>
      <c r="BE102" s="21"/>
      <c r="BF102" s="21"/>
      <c r="BG102" s="21"/>
      <c r="BH102" s="22">
        <v>0</v>
      </c>
      <c r="BI102" s="22">
        <v>0</v>
      </c>
      <c r="BJ102" s="21"/>
      <c r="BK102" s="21"/>
      <c r="BL102" s="21"/>
      <c r="BM102" s="21"/>
      <c r="BN102" s="22">
        <v>0</v>
      </c>
      <c r="BO102" s="22">
        <v>0</v>
      </c>
      <c r="BP102" s="21"/>
      <c r="BQ102" s="21"/>
      <c r="BR102" s="21"/>
      <c r="BS102" s="21"/>
      <c r="BT102" s="22">
        <v>0</v>
      </c>
      <c r="BU102" s="22">
        <v>0</v>
      </c>
      <c r="BV102" s="21"/>
      <c r="BW102" s="21"/>
      <c r="BX102" s="21"/>
      <c r="BY102" s="21"/>
      <c r="BZ102" s="22">
        <v>0</v>
      </c>
      <c r="CA102" s="22">
        <v>0</v>
      </c>
      <c r="CB102" s="21"/>
      <c r="CC102" s="21"/>
      <c r="CD102" s="21"/>
      <c r="CE102" s="21"/>
      <c r="CF102" s="22">
        <v>0</v>
      </c>
      <c r="CG102" s="22">
        <v>0</v>
      </c>
      <c r="CH102" s="21"/>
      <c r="CI102" s="21"/>
      <c r="CJ102" s="21"/>
      <c r="CK102" s="21"/>
      <c r="CL102" s="22">
        <v>0</v>
      </c>
      <c r="CM102" s="22">
        <v>0</v>
      </c>
      <c r="CN102" s="21">
        <v>21.783333333333331</v>
      </c>
      <c r="CO102" s="21">
        <v>0.9</v>
      </c>
      <c r="CP102" s="21">
        <v>86.4</v>
      </c>
      <c r="CQ102" s="21">
        <v>15.847194604715527</v>
      </c>
      <c r="CR102" s="22">
        <v>16264.731509625159</v>
      </c>
      <c r="CS102" s="22">
        <v>14766.664133738625</v>
      </c>
      <c r="CT102" s="21">
        <v>5.9653191489361719</v>
      </c>
      <c r="CU102" s="21">
        <v>1.1299999999999999</v>
      </c>
      <c r="CV102" s="21">
        <v>21</v>
      </c>
      <c r="CW102" s="21">
        <v>4.2755972843736876</v>
      </c>
      <c r="CX102" s="22">
        <v>16264.731509625159</v>
      </c>
      <c r="CY102" s="22">
        <v>5029.2261904761799</v>
      </c>
      <c r="CZ102" s="21">
        <v>11.25</v>
      </c>
      <c r="DA102" s="21">
        <v>11.25</v>
      </c>
      <c r="DB102" s="21">
        <v>11.25</v>
      </c>
      <c r="DC102" s="21">
        <v>0</v>
      </c>
      <c r="DD102" s="22">
        <v>16264.731509625159</v>
      </c>
      <c r="DE102" s="22">
        <v>107.004812563323</v>
      </c>
      <c r="DF102" s="56"/>
    </row>
    <row r="103" spans="1:110" x14ac:dyDescent="0.25">
      <c r="A103" s="1" t="s">
        <v>17</v>
      </c>
      <c r="B103" s="21">
        <v>23.658064516129031</v>
      </c>
      <c r="C103" s="21">
        <v>0.9</v>
      </c>
      <c r="D103" s="21">
        <v>135</v>
      </c>
      <c r="E103" s="21">
        <v>26.128784731989651</v>
      </c>
      <c r="F103" s="22">
        <v>4269.9937888198774</v>
      </c>
      <c r="G103" s="22">
        <v>2816.3788819875786</v>
      </c>
      <c r="H103" s="21">
        <v>9.4139393939393941</v>
      </c>
      <c r="I103" s="21">
        <v>0.2</v>
      </c>
      <c r="J103" s="21">
        <v>36</v>
      </c>
      <c r="K103" s="21">
        <v>8.3119484054553432</v>
      </c>
      <c r="L103" s="22">
        <v>4269.9937888198774</v>
      </c>
      <c r="M103" s="22">
        <v>2998.080745341616</v>
      </c>
      <c r="N103" s="21">
        <v>46.08</v>
      </c>
      <c r="O103" s="21">
        <v>46.08</v>
      </c>
      <c r="P103" s="21">
        <v>46.08</v>
      </c>
      <c r="Q103" s="21">
        <v>0</v>
      </c>
      <c r="R103" s="22">
        <v>4269.9937888198774</v>
      </c>
      <c r="S103" s="22">
        <v>90.850931677018593</v>
      </c>
      <c r="T103" s="21"/>
      <c r="U103" s="21"/>
      <c r="V103" s="21"/>
      <c r="W103" s="21"/>
      <c r="X103" s="22">
        <v>0</v>
      </c>
      <c r="Y103" s="22">
        <v>0</v>
      </c>
      <c r="Z103" s="21"/>
      <c r="AA103" s="21"/>
      <c r="AB103" s="21"/>
      <c r="AC103" s="21"/>
      <c r="AD103" s="22">
        <v>0</v>
      </c>
      <c r="AE103" s="22">
        <v>0</v>
      </c>
      <c r="AF103" s="21"/>
      <c r="AG103" s="21"/>
      <c r="AH103" s="21"/>
      <c r="AI103" s="21"/>
      <c r="AJ103" s="22">
        <v>0</v>
      </c>
      <c r="AK103" s="22">
        <v>0</v>
      </c>
      <c r="AL103" s="21"/>
      <c r="AM103" s="21"/>
      <c r="AN103" s="21"/>
      <c r="AO103" s="21"/>
      <c r="AP103" s="22">
        <v>0</v>
      </c>
      <c r="AQ103" s="22">
        <v>0</v>
      </c>
      <c r="AR103" s="21"/>
      <c r="AS103" s="21"/>
      <c r="AT103" s="21"/>
      <c r="AU103" s="21"/>
      <c r="AV103" s="22">
        <v>0</v>
      </c>
      <c r="AW103" s="22">
        <v>0</v>
      </c>
      <c r="AX103" s="21"/>
      <c r="AY103" s="21"/>
      <c r="AZ103" s="21"/>
      <c r="BA103" s="21"/>
      <c r="BB103" s="22">
        <v>0</v>
      </c>
      <c r="BC103" s="22">
        <v>0</v>
      </c>
      <c r="BD103" s="21">
        <v>10.8</v>
      </c>
      <c r="BE103" s="21">
        <v>10.8</v>
      </c>
      <c r="BF103" s="21">
        <v>10.8</v>
      </c>
      <c r="BG103" s="21">
        <v>0</v>
      </c>
      <c r="BH103" s="22">
        <v>181.70186335403719</v>
      </c>
      <c r="BI103" s="22">
        <v>90.850931677018593</v>
      </c>
      <c r="BJ103" s="21">
        <v>11.25</v>
      </c>
      <c r="BK103" s="21">
        <v>11.25</v>
      </c>
      <c r="BL103" s="21">
        <v>11.25</v>
      </c>
      <c r="BM103" s="21">
        <v>0</v>
      </c>
      <c r="BN103" s="22">
        <v>181.70186335403719</v>
      </c>
      <c r="BO103" s="22">
        <v>90.850931677018593</v>
      </c>
      <c r="BP103" s="21"/>
      <c r="BQ103" s="21"/>
      <c r="BR103" s="21"/>
      <c r="BS103" s="21"/>
      <c r="BT103" s="22">
        <v>181.70186335403719</v>
      </c>
      <c r="BU103" s="22">
        <v>0</v>
      </c>
      <c r="BV103" s="21"/>
      <c r="BW103" s="21"/>
      <c r="BX103" s="21"/>
      <c r="BY103" s="21"/>
      <c r="BZ103" s="22">
        <v>0</v>
      </c>
      <c r="CA103" s="22">
        <v>0</v>
      </c>
      <c r="CB103" s="21"/>
      <c r="CC103" s="21"/>
      <c r="CD103" s="21"/>
      <c r="CE103" s="21"/>
      <c r="CF103" s="22">
        <v>0</v>
      </c>
      <c r="CG103" s="22">
        <v>0</v>
      </c>
      <c r="CH103" s="21"/>
      <c r="CI103" s="21"/>
      <c r="CJ103" s="21"/>
      <c r="CK103" s="21"/>
      <c r="CL103" s="22">
        <v>0</v>
      </c>
      <c r="CM103" s="22">
        <v>0</v>
      </c>
      <c r="CN103" s="21">
        <v>19.70000000000001</v>
      </c>
      <c r="CO103" s="21">
        <v>0.9</v>
      </c>
      <c r="CP103" s="21">
        <v>130</v>
      </c>
      <c r="CQ103" s="21">
        <v>20.843070558738194</v>
      </c>
      <c r="CR103" s="22">
        <v>5996.1614906832328</v>
      </c>
      <c r="CS103" s="22">
        <v>5360.2049689441019</v>
      </c>
      <c r="CT103" s="21">
        <v>5.6263157894736837</v>
      </c>
      <c r="CU103" s="21">
        <v>0.38</v>
      </c>
      <c r="CV103" s="21">
        <v>16.8</v>
      </c>
      <c r="CW103" s="21">
        <v>4.5318457992555716</v>
      </c>
      <c r="CX103" s="22">
        <v>5996.1614906832328</v>
      </c>
      <c r="CY103" s="22">
        <v>1726.1677018633541</v>
      </c>
      <c r="CZ103" s="21"/>
      <c r="DA103" s="21"/>
      <c r="DB103" s="21"/>
      <c r="DC103" s="21"/>
      <c r="DD103" s="22">
        <v>5996.1614906832328</v>
      </c>
      <c r="DE103" s="22">
        <v>0</v>
      </c>
      <c r="DF103" s="56"/>
    </row>
    <row r="107" spans="1:110" x14ac:dyDescent="0.25">
      <c r="A107" s="147" t="s">
        <v>4</v>
      </c>
      <c r="B107" s="179" t="s">
        <v>207</v>
      </c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  <c r="BI107" s="179"/>
      <c r="BJ107" s="179"/>
      <c r="BK107" s="179"/>
      <c r="BL107" s="179"/>
      <c r="BM107" s="179"/>
      <c r="BN107" s="179"/>
      <c r="BO107" s="179"/>
      <c r="BP107" s="179"/>
      <c r="BQ107" s="179"/>
      <c r="BR107" s="179"/>
      <c r="BS107" s="179"/>
      <c r="BT107" s="179"/>
      <c r="BU107" s="179"/>
      <c r="BV107" s="63"/>
    </row>
    <row r="108" spans="1:110" x14ac:dyDescent="0.25">
      <c r="A108" s="148"/>
      <c r="B108" s="179" t="s">
        <v>28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 t="s">
        <v>148</v>
      </c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 t="s">
        <v>206</v>
      </c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 t="s">
        <v>146</v>
      </c>
      <c r="BE108" s="179"/>
      <c r="BF108" s="179"/>
      <c r="BG108" s="179"/>
      <c r="BH108" s="179"/>
      <c r="BI108" s="179"/>
      <c r="BJ108" s="179"/>
      <c r="BK108" s="179"/>
      <c r="BL108" s="179"/>
      <c r="BM108" s="179"/>
      <c r="BN108" s="179"/>
      <c r="BO108" s="179"/>
      <c r="BP108" s="179"/>
      <c r="BQ108" s="179"/>
      <c r="BR108" s="179"/>
      <c r="BS108" s="179"/>
      <c r="BT108" s="179"/>
      <c r="BU108" s="179"/>
      <c r="BV108" s="63"/>
    </row>
    <row r="109" spans="1:110" ht="15" customHeight="1" x14ac:dyDescent="0.25">
      <c r="A109" s="148"/>
      <c r="B109" s="156" t="s">
        <v>301</v>
      </c>
      <c r="C109" s="143"/>
      <c r="D109" s="143"/>
      <c r="E109" s="143"/>
      <c r="F109" s="143"/>
      <c r="G109" s="144"/>
      <c r="H109" s="156" t="s">
        <v>302</v>
      </c>
      <c r="I109" s="143"/>
      <c r="J109" s="143"/>
      <c r="K109" s="143"/>
      <c r="L109" s="143"/>
      <c r="M109" s="144"/>
      <c r="N109" s="156" t="s">
        <v>303</v>
      </c>
      <c r="O109" s="143"/>
      <c r="P109" s="143"/>
      <c r="Q109" s="143"/>
      <c r="R109" s="143"/>
      <c r="S109" s="144"/>
      <c r="T109" s="156" t="s">
        <v>301</v>
      </c>
      <c r="U109" s="143"/>
      <c r="V109" s="143"/>
      <c r="W109" s="143"/>
      <c r="X109" s="143"/>
      <c r="Y109" s="144"/>
      <c r="Z109" s="156" t="s">
        <v>302</v>
      </c>
      <c r="AA109" s="143"/>
      <c r="AB109" s="143"/>
      <c r="AC109" s="143"/>
      <c r="AD109" s="143"/>
      <c r="AE109" s="144"/>
      <c r="AF109" s="156" t="s">
        <v>303</v>
      </c>
      <c r="AG109" s="143"/>
      <c r="AH109" s="143"/>
      <c r="AI109" s="143"/>
      <c r="AJ109" s="143"/>
      <c r="AK109" s="144"/>
      <c r="AL109" s="156" t="s">
        <v>301</v>
      </c>
      <c r="AM109" s="143"/>
      <c r="AN109" s="143"/>
      <c r="AO109" s="143"/>
      <c r="AP109" s="143"/>
      <c r="AQ109" s="144"/>
      <c r="AR109" s="156" t="s">
        <v>302</v>
      </c>
      <c r="AS109" s="143"/>
      <c r="AT109" s="143"/>
      <c r="AU109" s="143"/>
      <c r="AV109" s="143"/>
      <c r="AW109" s="144"/>
      <c r="AX109" s="156" t="s">
        <v>303</v>
      </c>
      <c r="AY109" s="143"/>
      <c r="AZ109" s="143"/>
      <c r="BA109" s="143"/>
      <c r="BB109" s="143"/>
      <c r="BC109" s="144"/>
      <c r="BD109" s="156" t="s">
        <v>301</v>
      </c>
      <c r="BE109" s="143"/>
      <c r="BF109" s="143"/>
      <c r="BG109" s="143"/>
      <c r="BH109" s="143"/>
      <c r="BI109" s="144"/>
      <c r="BJ109" s="156" t="s">
        <v>302</v>
      </c>
      <c r="BK109" s="143"/>
      <c r="BL109" s="143"/>
      <c r="BM109" s="143"/>
      <c r="BN109" s="143"/>
      <c r="BO109" s="144"/>
      <c r="BP109" s="156" t="s">
        <v>303</v>
      </c>
      <c r="BQ109" s="143"/>
      <c r="BR109" s="143"/>
      <c r="BS109" s="143"/>
      <c r="BT109" s="143"/>
      <c r="BU109" s="144"/>
      <c r="BV109" s="63"/>
    </row>
    <row r="110" spans="1:110" ht="25.5" x14ac:dyDescent="0.25">
      <c r="A110" s="120"/>
      <c r="B110" s="1" t="s">
        <v>159</v>
      </c>
      <c r="C110" s="1" t="s">
        <v>160</v>
      </c>
      <c r="D110" s="1" t="s">
        <v>161</v>
      </c>
      <c r="E110" s="1" t="s">
        <v>162</v>
      </c>
      <c r="F110" s="1" t="s">
        <v>132</v>
      </c>
      <c r="G110" s="1" t="s">
        <v>163</v>
      </c>
      <c r="H110" s="1" t="s">
        <v>159</v>
      </c>
      <c r="I110" s="1" t="s">
        <v>160</v>
      </c>
      <c r="J110" s="1" t="s">
        <v>161</v>
      </c>
      <c r="K110" s="1" t="s">
        <v>162</v>
      </c>
      <c r="L110" s="1" t="s">
        <v>132</v>
      </c>
      <c r="M110" s="1" t="s">
        <v>163</v>
      </c>
      <c r="N110" s="1" t="s">
        <v>159</v>
      </c>
      <c r="O110" s="1" t="s">
        <v>160</v>
      </c>
      <c r="P110" s="1" t="s">
        <v>161</v>
      </c>
      <c r="Q110" s="1" t="s">
        <v>162</v>
      </c>
      <c r="R110" s="1" t="s">
        <v>132</v>
      </c>
      <c r="S110" s="1" t="s">
        <v>163</v>
      </c>
      <c r="T110" s="1" t="s">
        <v>159</v>
      </c>
      <c r="U110" s="1" t="s">
        <v>160</v>
      </c>
      <c r="V110" s="1" t="s">
        <v>161</v>
      </c>
      <c r="W110" s="1" t="s">
        <v>162</v>
      </c>
      <c r="X110" s="1" t="s">
        <v>132</v>
      </c>
      <c r="Y110" s="1" t="s">
        <v>163</v>
      </c>
      <c r="Z110" s="1" t="s">
        <v>159</v>
      </c>
      <c r="AA110" s="1" t="s">
        <v>160</v>
      </c>
      <c r="AB110" s="1" t="s">
        <v>161</v>
      </c>
      <c r="AC110" s="1" t="s">
        <v>162</v>
      </c>
      <c r="AD110" s="1" t="s">
        <v>132</v>
      </c>
      <c r="AE110" s="1" t="s">
        <v>163</v>
      </c>
      <c r="AF110" s="1" t="s">
        <v>159</v>
      </c>
      <c r="AG110" s="1" t="s">
        <v>160</v>
      </c>
      <c r="AH110" s="1" t="s">
        <v>161</v>
      </c>
      <c r="AI110" s="1" t="s">
        <v>162</v>
      </c>
      <c r="AJ110" s="1" t="s">
        <v>132</v>
      </c>
      <c r="AK110" s="1" t="s">
        <v>163</v>
      </c>
      <c r="AL110" s="1" t="s">
        <v>159</v>
      </c>
      <c r="AM110" s="1" t="s">
        <v>160</v>
      </c>
      <c r="AN110" s="1" t="s">
        <v>161</v>
      </c>
      <c r="AO110" s="1" t="s">
        <v>162</v>
      </c>
      <c r="AP110" s="1" t="s">
        <v>132</v>
      </c>
      <c r="AQ110" s="1" t="s">
        <v>163</v>
      </c>
      <c r="AR110" s="1" t="s">
        <v>159</v>
      </c>
      <c r="AS110" s="1" t="s">
        <v>160</v>
      </c>
      <c r="AT110" s="1" t="s">
        <v>161</v>
      </c>
      <c r="AU110" s="1" t="s">
        <v>162</v>
      </c>
      <c r="AV110" s="1" t="s">
        <v>132</v>
      </c>
      <c r="AW110" s="1" t="s">
        <v>163</v>
      </c>
      <c r="AX110" s="1" t="s">
        <v>159</v>
      </c>
      <c r="AY110" s="1" t="s">
        <v>160</v>
      </c>
      <c r="AZ110" s="1" t="s">
        <v>161</v>
      </c>
      <c r="BA110" s="1" t="s">
        <v>162</v>
      </c>
      <c r="BB110" s="1" t="s">
        <v>132</v>
      </c>
      <c r="BC110" s="1" t="s">
        <v>163</v>
      </c>
      <c r="BD110" s="1" t="s">
        <v>159</v>
      </c>
      <c r="BE110" s="1" t="s">
        <v>160</v>
      </c>
      <c r="BF110" s="1" t="s">
        <v>161</v>
      </c>
      <c r="BG110" s="1" t="s">
        <v>162</v>
      </c>
      <c r="BH110" s="1" t="s">
        <v>132</v>
      </c>
      <c r="BI110" s="1" t="s">
        <v>163</v>
      </c>
      <c r="BJ110" s="1" t="s">
        <v>159</v>
      </c>
      <c r="BK110" s="1" t="s">
        <v>160</v>
      </c>
      <c r="BL110" s="1" t="s">
        <v>161</v>
      </c>
      <c r="BM110" s="1" t="s">
        <v>162</v>
      </c>
      <c r="BN110" s="1" t="s">
        <v>132</v>
      </c>
      <c r="BO110" s="1" t="s">
        <v>163</v>
      </c>
      <c r="BP110" s="1" t="s">
        <v>159</v>
      </c>
      <c r="BQ110" s="1" t="s">
        <v>160</v>
      </c>
      <c r="BR110" s="1" t="s">
        <v>161</v>
      </c>
      <c r="BS110" s="1" t="s">
        <v>162</v>
      </c>
      <c r="BT110" s="1" t="s">
        <v>132</v>
      </c>
      <c r="BU110" s="1" t="s">
        <v>163</v>
      </c>
      <c r="BV110" s="63"/>
    </row>
    <row r="111" spans="1:110" x14ac:dyDescent="0.25">
      <c r="A111" s="1" t="s">
        <v>5</v>
      </c>
      <c r="B111" s="21">
        <v>26.426515151515158</v>
      </c>
      <c r="C111" s="21">
        <v>3</v>
      </c>
      <c r="D111" s="21">
        <v>108</v>
      </c>
      <c r="E111" s="21">
        <v>20.335589358852708</v>
      </c>
      <c r="F111" s="22">
        <v>4852.6260504201737</v>
      </c>
      <c r="G111" s="22">
        <v>3953.9915966386593</v>
      </c>
      <c r="H111" s="21">
        <v>8.8065000000000051</v>
      </c>
      <c r="I111" s="21">
        <v>0.6</v>
      </c>
      <c r="J111" s="21">
        <v>52.5</v>
      </c>
      <c r="K111" s="21">
        <v>8.6784829971377153</v>
      </c>
      <c r="L111" s="22">
        <v>4852.6260504201737</v>
      </c>
      <c r="M111" s="22">
        <v>2396.3585434173669</v>
      </c>
      <c r="N111" s="21">
        <v>1.5</v>
      </c>
      <c r="O111" s="21">
        <v>1.5</v>
      </c>
      <c r="P111" s="21">
        <v>1.5</v>
      </c>
      <c r="Q111" s="21">
        <v>0</v>
      </c>
      <c r="R111" s="22">
        <v>4852.6260504201737</v>
      </c>
      <c r="S111" s="22">
        <v>59.908963585434201</v>
      </c>
      <c r="T111" s="21">
        <v>34.041666666666671</v>
      </c>
      <c r="U111" s="21">
        <v>6</v>
      </c>
      <c r="V111" s="21">
        <v>162</v>
      </c>
      <c r="W111" s="21">
        <v>42.476292850852694</v>
      </c>
      <c r="X111" s="22">
        <v>958.54341736694721</v>
      </c>
      <c r="Y111" s="22">
        <v>718.90756302521038</v>
      </c>
      <c r="Z111" s="21">
        <v>9.3800000000000008</v>
      </c>
      <c r="AA111" s="21">
        <v>2.4</v>
      </c>
      <c r="AB111" s="21">
        <v>27</v>
      </c>
      <c r="AC111" s="21">
        <v>6.5502581671919318</v>
      </c>
      <c r="AD111" s="22">
        <v>958.54341736694721</v>
      </c>
      <c r="AE111" s="22">
        <v>718.90756302521038</v>
      </c>
      <c r="AF111" s="21">
        <v>4.2</v>
      </c>
      <c r="AG111" s="21">
        <v>4.2</v>
      </c>
      <c r="AH111" s="21">
        <v>4.2</v>
      </c>
      <c r="AI111" s="21">
        <v>0</v>
      </c>
      <c r="AJ111" s="22">
        <v>958.54341736694721</v>
      </c>
      <c r="AK111" s="22">
        <v>119.8179271708684</v>
      </c>
      <c r="AL111" s="21">
        <v>23.599999999999998</v>
      </c>
      <c r="AM111" s="21">
        <v>10.8</v>
      </c>
      <c r="AN111" s="21">
        <v>36</v>
      </c>
      <c r="AO111" s="21">
        <v>10.320495921128019</v>
      </c>
      <c r="AP111" s="22">
        <v>299.54481792717098</v>
      </c>
      <c r="AQ111" s="22">
        <v>179.72689075630259</v>
      </c>
      <c r="AR111" s="21">
        <v>10.365</v>
      </c>
      <c r="AS111" s="21">
        <v>2.34</v>
      </c>
      <c r="AT111" s="21">
        <v>21</v>
      </c>
      <c r="AU111" s="21">
        <v>7.9909789707866068</v>
      </c>
      <c r="AV111" s="22">
        <v>299.54481792717098</v>
      </c>
      <c r="AW111" s="22">
        <v>239.6358543417368</v>
      </c>
      <c r="AX111" s="21"/>
      <c r="AY111" s="21"/>
      <c r="AZ111" s="21"/>
      <c r="BA111" s="21"/>
      <c r="BB111" s="22">
        <v>299.54481792717098</v>
      </c>
      <c r="BC111" s="22">
        <v>0</v>
      </c>
      <c r="BD111" s="21"/>
      <c r="BE111" s="21"/>
      <c r="BF111" s="21"/>
      <c r="BG111" s="21"/>
      <c r="BH111" s="22">
        <v>0</v>
      </c>
      <c r="BI111" s="22">
        <v>0</v>
      </c>
      <c r="BJ111" s="21"/>
      <c r="BK111" s="21"/>
      <c r="BL111" s="21"/>
      <c r="BM111" s="21"/>
      <c r="BN111" s="22">
        <v>0</v>
      </c>
      <c r="BO111" s="22">
        <v>0</v>
      </c>
      <c r="BP111" s="21"/>
      <c r="BQ111" s="21"/>
      <c r="BR111" s="21"/>
      <c r="BS111" s="21"/>
      <c r="BT111" s="22">
        <v>0</v>
      </c>
      <c r="BU111" s="22">
        <v>0</v>
      </c>
      <c r="BV111" s="63"/>
    </row>
    <row r="112" spans="1:110" x14ac:dyDescent="0.25">
      <c r="A112" s="1" t="s">
        <v>321</v>
      </c>
      <c r="B112" s="21">
        <v>16.93863309352518</v>
      </c>
      <c r="C112" s="21">
        <v>0.9</v>
      </c>
      <c r="D112" s="21">
        <v>90</v>
      </c>
      <c r="E112" s="21">
        <v>13.423236841958522</v>
      </c>
      <c r="F112" s="22">
        <v>8092.1517697988484</v>
      </c>
      <c r="G112" s="22">
        <v>7400.0598421186814</v>
      </c>
      <c r="H112" s="21">
        <v>4.8570000000000011</v>
      </c>
      <c r="I112" s="21">
        <v>0.23</v>
      </c>
      <c r="J112" s="21">
        <v>23.4</v>
      </c>
      <c r="K112" s="21">
        <v>5.161843960687345</v>
      </c>
      <c r="L112" s="22">
        <v>8092.1517697988484</v>
      </c>
      <c r="M112" s="22">
        <v>2129.5136236312728</v>
      </c>
      <c r="N112" s="21"/>
      <c r="O112" s="21"/>
      <c r="P112" s="21"/>
      <c r="Q112" s="21"/>
      <c r="R112" s="22">
        <v>8092.1517697988484</v>
      </c>
      <c r="S112" s="22">
        <v>0</v>
      </c>
      <c r="T112" s="21"/>
      <c r="U112" s="21"/>
      <c r="V112" s="21"/>
      <c r="W112" s="21"/>
      <c r="X112" s="22">
        <v>0</v>
      </c>
      <c r="Y112" s="22">
        <v>0</v>
      </c>
      <c r="Z112" s="21"/>
      <c r="AA112" s="21"/>
      <c r="AB112" s="21"/>
      <c r="AC112" s="21"/>
      <c r="AD112" s="22">
        <v>0</v>
      </c>
      <c r="AE112" s="22">
        <v>0</v>
      </c>
      <c r="AF112" s="21"/>
      <c r="AG112" s="21"/>
      <c r="AH112" s="21"/>
      <c r="AI112" s="21"/>
      <c r="AJ112" s="22">
        <v>0</v>
      </c>
      <c r="AK112" s="22">
        <v>0</v>
      </c>
      <c r="AL112" s="21">
        <v>18.599999999999998</v>
      </c>
      <c r="AM112" s="21">
        <v>1.8</v>
      </c>
      <c r="AN112" s="21">
        <v>36</v>
      </c>
      <c r="AO112" s="21">
        <v>9.8670006084420461</v>
      </c>
      <c r="AP112" s="22">
        <v>1810.0865800865822</v>
      </c>
      <c r="AQ112" s="22">
        <v>1650.3730583142367</v>
      </c>
      <c r="AR112" s="21">
        <v>4.4333333333333336</v>
      </c>
      <c r="AS112" s="21">
        <v>0.45</v>
      </c>
      <c r="AT112" s="21">
        <v>13.5</v>
      </c>
      <c r="AU112" s="21">
        <v>3.9156807423155353</v>
      </c>
      <c r="AV112" s="22">
        <v>1810.0865800865822</v>
      </c>
      <c r="AW112" s="22">
        <v>479.14056531703613</v>
      </c>
      <c r="AX112" s="21"/>
      <c r="AY112" s="21"/>
      <c r="AZ112" s="21"/>
      <c r="BA112" s="21"/>
      <c r="BB112" s="22">
        <v>1810.0865800865822</v>
      </c>
      <c r="BC112" s="22">
        <v>0</v>
      </c>
      <c r="BD112" s="21"/>
      <c r="BE112" s="21"/>
      <c r="BF112" s="21"/>
      <c r="BG112" s="21"/>
      <c r="BH112" s="22">
        <v>0</v>
      </c>
      <c r="BI112" s="22">
        <v>0</v>
      </c>
      <c r="BJ112" s="21"/>
      <c r="BK112" s="21"/>
      <c r="BL112" s="21"/>
      <c r="BM112" s="21"/>
      <c r="BN112" s="22">
        <v>0</v>
      </c>
      <c r="BO112" s="22">
        <v>0</v>
      </c>
      <c r="BP112" s="21"/>
      <c r="BQ112" s="21"/>
      <c r="BR112" s="21"/>
      <c r="BS112" s="21"/>
      <c r="BT112" s="22">
        <v>0</v>
      </c>
      <c r="BU112" s="22">
        <v>0</v>
      </c>
      <c r="BV112" s="63"/>
    </row>
    <row r="113" spans="1:74" x14ac:dyDescent="0.25">
      <c r="A113" s="1" t="s">
        <v>7</v>
      </c>
      <c r="B113" s="21">
        <v>23.02466960352422</v>
      </c>
      <c r="C113" s="21">
        <v>3.6</v>
      </c>
      <c r="D113" s="21">
        <v>120</v>
      </c>
      <c r="E113" s="21">
        <v>15.580843217346693</v>
      </c>
      <c r="F113" s="22">
        <v>20857.80982424516</v>
      </c>
      <c r="G113" s="22">
        <v>16671.559260928287</v>
      </c>
      <c r="H113" s="21">
        <v>8.3468141592920322</v>
      </c>
      <c r="I113" s="21">
        <v>0.45</v>
      </c>
      <c r="J113" s="21">
        <v>33</v>
      </c>
      <c r="K113" s="21">
        <v>7.1944827837131973</v>
      </c>
      <c r="L113" s="22">
        <v>20857.80982424516</v>
      </c>
      <c r="M113" s="22">
        <v>8299.0581342947426</v>
      </c>
      <c r="N113" s="21"/>
      <c r="O113" s="21"/>
      <c r="P113" s="21"/>
      <c r="Q113" s="21"/>
      <c r="R113" s="22">
        <v>20857.80982424516</v>
      </c>
      <c r="S113" s="22">
        <v>0</v>
      </c>
      <c r="T113" s="21">
        <v>26.835000000000001</v>
      </c>
      <c r="U113" s="21">
        <v>3.6</v>
      </c>
      <c r="V113" s="21">
        <v>52.5</v>
      </c>
      <c r="W113" s="21">
        <v>14.539779905180223</v>
      </c>
      <c r="X113" s="22">
        <v>1909.5178008111759</v>
      </c>
      <c r="Y113" s="22">
        <v>1468.8598467778277</v>
      </c>
      <c r="Z113" s="21">
        <v>8.7700000000000014</v>
      </c>
      <c r="AA113" s="21">
        <v>0.68</v>
      </c>
      <c r="AB113" s="21">
        <v>43.2</v>
      </c>
      <c r="AC113" s="21">
        <v>10.984631263190318</v>
      </c>
      <c r="AD113" s="22">
        <v>1909.5178008111759</v>
      </c>
      <c r="AE113" s="22">
        <v>1028.2018927444794</v>
      </c>
      <c r="AF113" s="21">
        <v>1.35</v>
      </c>
      <c r="AG113" s="21">
        <v>1.35</v>
      </c>
      <c r="AH113" s="21">
        <v>1.35</v>
      </c>
      <c r="AI113" s="21">
        <v>0</v>
      </c>
      <c r="AJ113" s="22">
        <v>1909.5178008111759</v>
      </c>
      <c r="AK113" s="22">
        <v>73.442992338891401</v>
      </c>
      <c r="AL113" s="21">
        <v>14.571428571428571</v>
      </c>
      <c r="AM113" s="21">
        <v>3</v>
      </c>
      <c r="AN113" s="21">
        <v>24</v>
      </c>
      <c r="AO113" s="21">
        <v>6.9944919176120095</v>
      </c>
      <c r="AP113" s="22">
        <v>587.54393871113109</v>
      </c>
      <c r="AQ113" s="22">
        <v>514.10094637223972</v>
      </c>
      <c r="AR113" s="21">
        <v>14.049999999999999</v>
      </c>
      <c r="AS113" s="21">
        <v>0.15</v>
      </c>
      <c r="AT113" s="21">
        <v>24</v>
      </c>
      <c r="AU113" s="21">
        <v>10.152478182340483</v>
      </c>
      <c r="AV113" s="22">
        <v>587.54393871113109</v>
      </c>
      <c r="AW113" s="22">
        <v>220.3289770166742</v>
      </c>
      <c r="AX113" s="21"/>
      <c r="AY113" s="21"/>
      <c r="AZ113" s="21"/>
      <c r="BA113" s="21"/>
      <c r="BB113" s="22">
        <v>587.54393871113109</v>
      </c>
      <c r="BC113" s="22">
        <v>0</v>
      </c>
      <c r="BD113" s="21"/>
      <c r="BE113" s="21"/>
      <c r="BF113" s="21"/>
      <c r="BG113" s="21"/>
      <c r="BH113" s="22">
        <v>0</v>
      </c>
      <c r="BI113" s="22">
        <v>0</v>
      </c>
      <c r="BJ113" s="21"/>
      <c r="BK113" s="21"/>
      <c r="BL113" s="21"/>
      <c r="BM113" s="21"/>
      <c r="BN113" s="22">
        <v>0</v>
      </c>
      <c r="BO113" s="22">
        <v>0</v>
      </c>
      <c r="BP113" s="21"/>
      <c r="BQ113" s="21"/>
      <c r="BR113" s="21"/>
      <c r="BS113" s="21"/>
      <c r="BT113" s="22">
        <v>0</v>
      </c>
      <c r="BU113" s="22">
        <v>0</v>
      </c>
      <c r="BV113" s="63"/>
    </row>
    <row r="114" spans="1:74" x14ac:dyDescent="0.25">
      <c r="A114" s="1" t="s">
        <v>8</v>
      </c>
      <c r="B114" s="21">
        <v>28.016842105263159</v>
      </c>
      <c r="C114" s="21">
        <v>0.5</v>
      </c>
      <c r="D114" s="21">
        <v>150</v>
      </c>
      <c r="E114" s="21">
        <v>22.936720207539508</v>
      </c>
      <c r="F114" s="22">
        <v>27046.393350239479</v>
      </c>
      <c r="G114" s="22">
        <v>23358.248802479549</v>
      </c>
      <c r="H114" s="21">
        <v>7.1093103448275858</v>
      </c>
      <c r="I114" s="21">
        <v>0.4</v>
      </c>
      <c r="J114" s="21">
        <v>49.5</v>
      </c>
      <c r="K114" s="21">
        <v>9.4535340205121496</v>
      </c>
      <c r="L114" s="22">
        <v>27046.393350239479</v>
      </c>
      <c r="M114" s="22">
        <v>7130.4127923358574</v>
      </c>
      <c r="N114" s="21">
        <v>7.2</v>
      </c>
      <c r="O114" s="21">
        <v>7.2</v>
      </c>
      <c r="P114" s="21">
        <v>7.2</v>
      </c>
      <c r="Q114" s="21">
        <v>0</v>
      </c>
      <c r="R114" s="22">
        <v>27046.393350239479</v>
      </c>
      <c r="S114" s="22">
        <v>245.87630318399499</v>
      </c>
      <c r="T114" s="21">
        <v>30.600000000000005</v>
      </c>
      <c r="U114" s="21">
        <v>6</v>
      </c>
      <c r="V114" s="21">
        <v>64.8</v>
      </c>
      <c r="W114" s="21">
        <v>19.968042090478317</v>
      </c>
      <c r="X114" s="22">
        <v>2950.515638207939</v>
      </c>
      <c r="Y114" s="22">
        <v>1967.0104254719595</v>
      </c>
      <c r="Z114" s="21">
        <v>9.15</v>
      </c>
      <c r="AA114" s="21">
        <v>4.8</v>
      </c>
      <c r="AB114" s="21">
        <v>14.4</v>
      </c>
      <c r="AC114" s="21">
        <v>3.7312111909960017</v>
      </c>
      <c r="AD114" s="22">
        <v>2950.515638207939</v>
      </c>
      <c r="AE114" s="22">
        <v>1475.2578191039697</v>
      </c>
      <c r="AF114" s="21"/>
      <c r="AG114" s="21"/>
      <c r="AH114" s="21"/>
      <c r="AI114" s="21"/>
      <c r="AJ114" s="22">
        <v>2950.515638207939</v>
      </c>
      <c r="AK114" s="22">
        <v>0</v>
      </c>
      <c r="AL114" s="21">
        <v>19.529761904761909</v>
      </c>
      <c r="AM114" s="21">
        <v>1.8</v>
      </c>
      <c r="AN114" s="21">
        <v>60</v>
      </c>
      <c r="AO114" s="21">
        <v>11.440298030897184</v>
      </c>
      <c r="AP114" s="22">
        <v>11064.433643279783</v>
      </c>
      <c r="AQ114" s="22">
        <v>10326.804733727797</v>
      </c>
      <c r="AR114" s="21">
        <v>7.2360000000000007</v>
      </c>
      <c r="AS114" s="21">
        <v>3.6</v>
      </c>
      <c r="AT114" s="21">
        <v>11.25</v>
      </c>
      <c r="AU114" s="21">
        <v>2.3845998980396463</v>
      </c>
      <c r="AV114" s="22">
        <v>11064.433643279783</v>
      </c>
      <c r="AW114" s="22">
        <v>2458.7630318399492</v>
      </c>
      <c r="AX114" s="21"/>
      <c r="AY114" s="21"/>
      <c r="AZ114" s="21"/>
      <c r="BA114" s="21"/>
      <c r="BB114" s="22">
        <v>11064.433643279783</v>
      </c>
      <c r="BC114" s="22">
        <v>0</v>
      </c>
      <c r="BD114" s="21"/>
      <c r="BE114" s="21"/>
      <c r="BF114" s="21"/>
      <c r="BG114" s="21"/>
      <c r="BH114" s="22">
        <v>0</v>
      </c>
      <c r="BI114" s="22">
        <v>0</v>
      </c>
      <c r="BJ114" s="21"/>
      <c r="BK114" s="21"/>
      <c r="BL114" s="21"/>
      <c r="BM114" s="21"/>
      <c r="BN114" s="22">
        <v>0</v>
      </c>
      <c r="BO114" s="22">
        <v>0</v>
      </c>
      <c r="BP114" s="21"/>
      <c r="BQ114" s="21"/>
      <c r="BR114" s="21"/>
      <c r="BS114" s="21"/>
      <c r="BT114" s="22">
        <v>0</v>
      </c>
      <c r="BU114" s="22">
        <v>0</v>
      </c>
      <c r="BV114" s="63"/>
    </row>
    <row r="115" spans="1:74" x14ac:dyDescent="0.25">
      <c r="A115" s="1" t="s">
        <v>9</v>
      </c>
      <c r="B115" s="21">
        <v>13.241893491124255</v>
      </c>
      <c r="C115" s="21">
        <v>0.18</v>
      </c>
      <c r="D115" s="21">
        <v>54</v>
      </c>
      <c r="E115" s="21">
        <v>9.4339180462940977</v>
      </c>
      <c r="F115" s="22">
        <v>12939.121808143504</v>
      </c>
      <c r="G115" s="22">
        <v>10666.885783298811</v>
      </c>
      <c r="H115" s="21">
        <v>4.7667857142857155</v>
      </c>
      <c r="I115" s="21">
        <v>0.05</v>
      </c>
      <c r="J115" s="21">
        <v>21</v>
      </c>
      <c r="K115" s="21">
        <v>4.2973372229791487</v>
      </c>
      <c r="L115" s="22">
        <v>12939.121808143504</v>
      </c>
      <c r="M115" s="22">
        <v>3534.5893719806791</v>
      </c>
      <c r="N115" s="21">
        <v>2.58</v>
      </c>
      <c r="O115" s="21">
        <v>0.72</v>
      </c>
      <c r="P115" s="21">
        <v>6</v>
      </c>
      <c r="Q115" s="21">
        <v>2.1251088379591381</v>
      </c>
      <c r="R115" s="22">
        <v>12939.121808143504</v>
      </c>
      <c r="S115" s="22">
        <v>252.47066942719121</v>
      </c>
      <c r="T115" s="21">
        <v>16.483333333333334</v>
      </c>
      <c r="U115" s="21">
        <v>1.8</v>
      </c>
      <c r="V115" s="21">
        <v>75</v>
      </c>
      <c r="W115" s="21">
        <v>15.266215454625106</v>
      </c>
      <c r="X115" s="22">
        <v>2082.8830227743265</v>
      </c>
      <c r="Y115" s="22">
        <v>1704.17701863354</v>
      </c>
      <c r="Z115" s="21">
        <v>9.9238461538461564</v>
      </c>
      <c r="AA115" s="21">
        <v>0.35</v>
      </c>
      <c r="AB115" s="21">
        <v>39.380000000000003</v>
      </c>
      <c r="AC115" s="21">
        <v>10.993777238821153</v>
      </c>
      <c r="AD115" s="22">
        <v>2082.8830227743265</v>
      </c>
      <c r="AE115" s="22">
        <v>820.5296756383716</v>
      </c>
      <c r="AF115" s="21">
        <v>0.12</v>
      </c>
      <c r="AG115" s="21">
        <v>0.12</v>
      </c>
      <c r="AH115" s="21">
        <v>0.12</v>
      </c>
      <c r="AI115" s="21">
        <v>0</v>
      </c>
      <c r="AJ115" s="22">
        <v>2082.8830227743265</v>
      </c>
      <c r="AK115" s="22">
        <v>189.35300207039342</v>
      </c>
      <c r="AL115" s="21">
        <v>19.139393939393944</v>
      </c>
      <c r="AM115" s="21">
        <v>2.25</v>
      </c>
      <c r="AN115" s="21">
        <v>60</v>
      </c>
      <c r="AO115" s="21">
        <v>15.69882107822486</v>
      </c>
      <c r="AP115" s="22">
        <v>2398.4713595583162</v>
      </c>
      <c r="AQ115" s="22">
        <v>2082.8830227743265</v>
      </c>
      <c r="AR115" s="21">
        <v>3.9</v>
      </c>
      <c r="AS115" s="21">
        <v>0.75</v>
      </c>
      <c r="AT115" s="21">
        <v>9.4499999999999993</v>
      </c>
      <c r="AU115" s="21">
        <v>3.9468044979193757</v>
      </c>
      <c r="AV115" s="22">
        <v>2398.4713595583162</v>
      </c>
      <c r="AW115" s="22">
        <v>189.35300207039342</v>
      </c>
      <c r="AX115" s="21"/>
      <c r="AY115" s="21"/>
      <c r="AZ115" s="21"/>
      <c r="BA115" s="21"/>
      <c r="BB115" s="22">
        <v>2398.4713595583162</v>
      </c>
      <c r="BC115" s="22">
        <v>0</v>
      </c>
      <c r="BD115" s="21"/>
      <c r="BE115" s="21"/>
      <c r="BF115" s="21"/>
      <c r="BG115" s="21"/>
      <c r="BH115" s="22">
        <v>0</v>
      </c>
      <c r="BI115" s="22">
        <v>0</v>
      </c>
      <c r="BJ115" s="21"/>
      <c r="BK115" s="21"/>
      <c r="BL115" s="21"/>
      <c r="BM115" s="21"/>
      <c r="BN115" s="22">
        <v>0</v>
      </c>
      <c r="BO115" s="22">
        <v>0</v>
      </c>
      <c r="BP115" s="21"/>
      <c r="BQ115" s="21"/>
      <c r="BR115" s="21"/>
      <c r="BS115" s="21"/>
      <c r="BT115" s="22">
        <v>0</v>
      </c>
      <c r="BU115" s="22">
        <v>0</v>
      </c>
      <c r="BV115" s="63"/>
    </row>
    <row r="116" spans="1:74" x14ac:dyDescent="0.25">
      <c r="A116" s="1" t="s">
        <v>10</v>
      </c>
      <c r="B116" s="21">
        <v>23.742222222222232</v>
      </c>
      <c r="C116" s="21">
        <v>1.8</v>
      </c>
      <c r="D116" s="21">
        <v>135</v>
      </c>
      <c r="E116" s="21">
        <v>18.830761631002723</v>
      </c>
      <c r="F116" s="22">
        <v>20622.836309523784</v>
      </c>
      <c r="G116" s="22">
        <v>16425.267857142811</v>
      </c>
      <c r="H116" s="21">
        <v>10.20438596491228</v>
      </c>
      <c r="I116" s="21">
        <v>0.4</v>
      </c>
      <c r="J116" s="21">
        <v>45.36</v>
      </c>
      <c r="K116" s="21">
        <v>8.6894442221122876</v>
      </c>
      <c r="L116" s="22">
        <v>20622.836309523784</v>
      </c>
      <c r="M116" s="22">
        <v>10402.669642857127</v>
      </c>
      <c r="N116" s="21">
        <v>3.9</v>
      </c>
      <c r="O116" s="21">
        <v>1.8</v>
      </c>
      <c r="P116" s="21">
        <v>6</v>
      </c>
      <c r="Q116" s="21">
        <v>2.1028825898036807</v>
      </c>
      <c r="R116" s="22">
        <v>20622.836309523784</v>
      </c>
      <c r="S116" s="22">
        <v>365.00595238095201</v>
      </c>
      <c r="T116" s="21">
        <v>16.200000000000003</v>
      </c>
      <c r="U116" s="21">
        <v>10.8</v>
      </c>
      <c r="V116" s="21">
        <v>21.6</v>
      </c>
      <c r="W116" s="21">
        <v>5.4074123737808941</v>
      </c>
      <c r="X116" s="22">
        <v>547.50892857142799</v>
      </c>
      <c r="Y116" s="22">
        <v>365.00595238095201</v>
      </c>
      <c r="Z116" s="21">
        <v>6.6000000000000005</v>
      </c>
      <c r="AA116" s="21">
        <v>1.8</v>
      </c>
      <c r="AB116" s="21">
        <v>10.8</v>
      </c>
      <c r="AC116" s="21">
        <v>3.7020307417683731</v>
      </c>
      <c r="AD116" s="22">
        <v>547.50892857142799</v>
      </c>
      <c r="AE116" s="22">
        <v>547.50892857142799</v>
      </c>
      <c r="AF116" s="21"/>
      <c r="AG116" s="21"/>
      <c r="AH116" s="21"/>
      <c r="AI116" s="21"/>
      <c r="AJ116" s="22">
        <v>547.50892857142799</v>
      </c>
      <c r="AK116" s="22">
        <v>0</v>
      </c>
      <c r="AL116" s="21">
        <v>20.189999999999998</v>
      </c>
      <c r="AM116" s="21">
        <v>3.6</v>
      </c>
      <c r="AN116" s="21">
        <v>45</v>
      </c>
      <c r="AO116" s="21">
        <v>10.012760908810332</v>
      </c>
      <c r="AP116" s="22">
        <v>7847.6279761904716</v>
      </c>
      <c r="AQ116" s="22">
        <v>6387.6041666666624</v>
      </c>
      <c r="AR116" s="21">
        <v>7.6168750000000012</v>
      </c>
      <c r="AS116" s="21">
        <v>1</v>
      </c>
      <c r="AT116" s="21">
        <v>18.75</v>
      </c>
      <c r="AU116" s="21">
        <v>5.2042515557767972</v>
      </c>
      <c r="AV116" s="22">
        <v>7847.6279761904716</v>
      </c>
      <c r="AW116" s="22">
        <v>2920.0476190476161</v>
      </c>
      <c r="AX116" s="21"/>
      <c r="AY116" s="21"/>
      <c r="AZ116" s="21"/>
      <c r="BA116" s="21"/>
      <c r="BB116" s="22">
        <v>7847.6279761904716</v>
      </c>
      <c r="BC116" s="22">
        <v>0</v>
      </c>
      <c r="BD116" s="21"/>
      <c r="BE116" s="21"/>
      <c r="BF116" s="21"/>
      <c r="BG116" s="21"/>
      <c r="BH116" s="22">
        <v>0</v>
      </c>
      <c r="BI116" s="22">
        <v>0</v>
      </c>
      <c r="BJ116" s="21"/>
      <c r="BK116" s="21"/>
      <c r="BL116" s="21"/>
      <c r="BM116" s="21"/>
      <c r="BN116" s="22">
        <v>0</v>
      </c>
      <c r="BO116" s="22">
        <v>0</v>
      </c>
      <c r="BP116" s="21"/>
      <c r="BQ116" s="21"/>
      <c r="BR116" s="21"/>
      <c r="BS116" s="21"/>
      <c r="BT116" s="22">
        <v>0</v>
      </c>
      <c r="BU116" s="22">
        <v>0</v>
      </c>
      <c r="BV116" s="63"/>
    </row>
    <row r="117" spans="1:74" x14ac:dyDescent="0.25">
      <c r="A117" s="1" t="s">
        <v>11</v>
      </c>
      <c r="B117" s="21">
        <v>24.634285714285724</v>
      </c>
      <c r="C117" s="21">
        <v>3.6</v>
      </c>
      <c r="D117" s="21">
        <v>96</v>
      </c>
      <c r="E117" s="21">
        <v>15.341000199641215</v>
      </c>
      <c r="F117" s="22">
        <v>23772.692843219105</v>
      </c>
      <c r="G117" s="22">
        <v>15220.321637426825</v>
      </c>
      <c r="H117" s="21">
        <v>6.4263043478260871</v>
      </c>
      <c r="I117" s="21">
        <v>0.23</v>
      </c>
      <c r="J117" s="21">
        <v>30</v>
      </c>
      <c r="K117" s="21">
        <v>6.1613034278167573</v>
      </c>
      <c r="L117" s="22">
        <v>23772.692843219105</v>
      </c>
      <c r="M117" s="22">
        <v>6667.9504316346265</v>
      </c>
      <c r="N117" s="21"/>
      <c r="O117" s="21"/>
      <c r="P117" s="21"/>
      <c r="Q117" s="21"/>
      <c r="R117" s="22">
        <v>23772.692843219105</v>
      </c>
      <c r="S117" s="22">
        <v>0</v>
      </c>
      <c r="T117" s="21">
        <v>48</v>
      </c>
      <c r="U117" s="21">
        <v>27</v>
      </c>
      <c r="V117" s="21">
        <v>72</v>
      </c>
      <c r="W117" s="21">
        <v>18.514541884947164</v>
      </c>
      <c r="X117" s="22">
        <v>869.73266499581996</v>
      </c>
      <c r="Y117" s="22">
        <v>434.86633249790998</v>
      </c>
      <c r="Z117" s="21">
        <v>10.5</v>
      </c>
      <c r="AA117" s="21">
        <v>6</v>
      </c>
      <c r="AB117" s="21">
        <v>15</v>
      </c>
      <c r="AC117" s="21">
        <v>4.5077811411265341</v>
      </c>
      <c r="AD117" s="22">
        <v>869.73266499581996</v>
      </c>
      <c r="AE117" s="22">
        <v>289.91088833193999</v>
      </c>
      <c r="AF117" s="21"/>
      <c r="AG117" s="21"/>
      <c r="AH117" s="21"/>
      <c r="AI117" s="21"/>
      <c r="AJ117" s="22">
        <v>869.73266499581996</v>
      </c>
      <c r="AK117" s="22">
        <v>0</v>
      </c>
      <c r="AL117" s="21"/>
      <c r="AM117" s="21"/>
      <c r="AN117" s="21"/>
      <c r="AO117" s="21"/>
      <c r="AP117" s="22">
        <v>0</v>
      </c>
      <c r="AQ117" s="22">
        <v>0</v>
      </c>
      <c r="AR117" s="21"/>
      <c r="AS117" s="21"/>
      <c r="AT117" s="21"/>
      <c r="AU117" s="21"/>
      <c r="AV117" s="22">
        <v>0</v>
      </c>
      <c r="AW117" s="22">
        <v>0</v>
      </c>
      <c r="AX117" s="21"/>
      <c r="AY117" s="21"/>
      <c r="AZ117" s="21"/>
      <c r="BA117" s="21"/>
      <c r="BB117" s="22">
        <v>0</v>
      </c>
      <c r="BC117" s="22">
        <v>0</v>
      </c>
      <c r="BD117" s="21">
        <v>60</v>
      </c>
      <c r="BE117" s="21">
        <v>60</v>
      </c>
      <c r="BF117" s="21">
        <v>60</v>
      </c>
      <c r="BG117" s="21">
        <v>0</v>
      </c>
      <c r="BH117" s="22">
        <v>144.95544416596999</v>
      </c>
      <c r="BI117" s="22">
        <v>144.95544416596999</v>
      </c>
      <c r="BJ117" s="21"/>
      <c r="BK117" s="21"/>
      <c r="BL117" s="21"/>
      <c r="BM117" s="21"/>
      <c r="BN117" s="22">
        <v>144.95544416596999</v>
      </c>
      <c r="BO117" s="22">
        <v>0</v>
      </c>
      <c r="BP117" s="21"/>
      <c r="BQ117" s="21"/>
      <c r="BR117" s="21"/>
      <c r="BS117" s="21"/>
      <c r="BT117" s="22">
        <v>144.95544416596999</v>
      </c>
      <c r="BU117" s="22">
        <v>0</v>
      </c>
      <c r="BV117" s="63"/>
    </row>
    <row r="118" spans="1:74" x14ac:dyDescent="0.25">
      <c r="A118" s="1" t="s">
        <v>20</v>
      </c>
      <c r="B118" s="21">
        <v>17.316506849315068</v>
      </c>
      <c r="C118" s="21">
        <v>1.1000000000000001</v>
      </c>
      <c r="D118" s="21">
        <v>169.2</v>
      </c>
      <c r="E118" s="21">
        <v>16.853774295984358</v>
      </c>
      <c r="F118" s="22">
        <v>11838.170171621987</v>
      </c>
      <c r="G118" s="22">
        <v>10227.05825477401</v>
      </c>
      <c r="H118" s="21">
        <v>6.7584999999999997</v>
      </c>
      <c r="I118" s="21">
        <v>0.16</v>
      </c>
      <c r="J118" s="21">
        <v>60.48</v>
      </c>
      <c r="K118" s="21">
        <v>8.5465025127856702</v>
      </c>
      <c r="L118" s="22">
        <v>11838.170171621987</v>
      </c>
      <c r="M118" s="22">
        <v>4202.9006526468456</v>
      </c>
      <c r="N118" s="21">
        <v>0.75</v>
      </c>
      <c r="O118" s="21">
        <v>0.6</v>
      </c>
      <c r="P118" s="21">
        <v>0.9</v>
      </c>
      <c r="Q118" s="21">
        <v>0.15053822765237362</v>
      </c>
      <c r="R118" s="22">
        <v>11838.170171621987</v>
      </c>
      <c r="S118" s="22">
        <v>140.09668842156159</v>
      </c>
      <c r="T118" s="21">
        <v>17.62</v>
      </c>
      <c r="U118" s="21">
        <v>1.5</v>
      </c>
      <c r="V118" s="21">
        <v>64.8</v>
      </c>
      <c r="W118" s="21">
        <v>14.990512567193246</v>
      </c>
      <c r="X118" s="22">
        <v>1260.8701957940546</v>
      </c>
      <c r="Y118" s="22">
        <v>1050.7251631617119</v>
      </c>
      <c r="Z118" s="21">
        <v>6.986250000000001</v>
      </c>
      <c r="AA118" s="21">
        <v>0.75</v>
      </c>
      <c r="AB118" s="21">
        <v>21.6</v>
      </c>
      <c r="AC118" s="21">
        <v>6.0916576161643849</v>
      </c>
      <c r="AD118" s="22">
        <v>1260.8701957940546</v>
      </c>
      <c r="AE118" s="22">
        <v>560.38675368624638</v>
      </c>
      <c r="AF118" s="21"/>
      <c r="AG118" s="21"/>
      <c r="AH118" s="21"/>
      <c r="AI118" s="21"/>
      <c r="AJ118" s="22">
        <v>1260.8701957940546</v>
      </c>
      <c r="AK118" s="22">
        <v>0</v>
      </c>
      <c r="AL118" s="21">
        <v>18.225000000000001</v>
      </c>
      <c r="AM118" s="21">
        <v>3.6</v>
      </c>
      <c r="AN118" s="21">
        <v>56.7</v>
      </c>
      <c r="AO118" s="21">
        <v>15.52254311433374</v>
      </c>
      <c r="AP118" s="22">
        <v>630.43509789702716</v>
      </c>
      <c r="AQ118" s="22">
        <v>560.38675368624638</v>
      </c>
      <c r="AR118" s="21">
        <v>3.86</v>
      </c>
      <c r="AS118" s="21">
        <v>2.4</v>
      </c>
      <c r="AT118" s="21">
        <v>5.4</v>
      </c>
      <c r="AU118" s="21">
        <v>1.2289781759378811</v>
      </c>
      <c r="AV118" s="22">
        <v>630.43509789702716</v>
      </c>
      <c r="AW118" s="22">
        <v>210.14503263234241</v>
      </c>
      <c r="AX118" s="21"/>
      <c r="AY118" s="21"/>
      <c r="AZ118" s="21"/>
      <c r="BA118" s="21"/>
      <c r="BB118" s="22">
        <v>630.43509789702716</v>
      </c>
      <c r="BC118" s="22">
        <v>0</v>
      </c>
      <c r="BD118" s="21"/>
      <c r="BE118" s="21"/>
      <c r="BF118" s="21"/>
      <c r="BG118" s="21"/>
      <c r="BH118" s="22">
        <v>0</v>
      </c>
      <c r="BI118" s="22">
        <v>0</v>
      </c>
      <c r="BJ118" s="21"/>
      <c r="BK118" s="21"/>
      <c r="BL118" s="21"/>
      <c r="BM118" s="21"/>
      <c r="BN118" s="22">
        <v>0</v>
      </c>
      <c r="BO118" s="22">
        <v>0</v>
      </c>
      <c r="BP118" s="21"/>
      <c r="BQ118" s="21"/>
      <c r="BR118" s="21"/>
      <c r="BS118" s="21"/>
      <c r="BT118" s="22">
        <v>0</v>
      </c>
      <c r="BU118" s="22">
        <v>0</v>
      </c>
      <c r="BV118" s="63"/>
    </row>
    <row r="119" spans="1:74" x14ac:dyDescent="0.25">
      <c r="A119" s="1" t="s">
        <v>13</v>
      </c>
      <c r="B119" s="21">
        <v>11.129381443298966</v>
      </c>
      <c r="C119" s="21">
        <v>0.3</v>
      </c>
      <c r="D119" s="21">
        <v>36</v>
      </c>
      <c r="E119" s="21">
        <v>8.3015270969550468</v>
      </c>
      <c r="F119" s="22">
        <v>18261.875</v>
      </c>
      <c r="G119" s="22">
        <v>14519.6875</v>
      </c>
      <c r="H119" s="21">
        <v>6.6374576271186427</v>
      </c>
      <c r="I119" s="21">
        <v>0.3</v>
      </c>
      <c r="J119" s="21">
        <v>28.8</v>
      </c>
      <c r="K119" s="21">
        <v>7.2798146289791852</v>
      </c>
      <c r="L119" s="22">
        <v>18261.875</v>
      </c>
      <c r="M119" s="22">
        <v>8831.5625</v>
      </c>
      <c r="N119" s="21">
        <v>0.69</v>
      </c>
      <c r="O119" s="21">
        <v>0.69</v>
      </c>
      <c r="P119" s="21">
        <v>0.69</v>
      </c>
      <c r="Q119" s="21">
        <v>0</v>
      </c>
      <c r="R119" s="22">
        <v>18261.875</v>
      </c>
      <c r="S119" s="22">
        <v>149.6875</v>
      </c>
      <c r="T119" s="21">
        <v>9</v>
      </c>
      <c r="U119" s="21">
        <v>9</v>
      </c>
      <c r="V119" s="21">
        <v>9</v>
      </c>
      <c r="W119" s="21">
        <v>0</v>
      </c>
      <c r="X119" s="22">
        <v>149.6875</v>
      </c>
      <c r="Y119" s="22">
        <v>149.6875</v>
      </c>
      <c r="Z119" s="21">
        <v>1.8</v>
      </c>
      <c r="AA119" s="21">
        <v>1.8</v>
      </c>
      <c r="AB119" s="21">
        <v>1.8</v>
      </c>
      <c r="AC119" s="21">
        <v>0</v>
      </c>
      <c r="AD119" s="22">
        <v>149.6875</v>
      </c>
      <c r="AE119" s="22">
        <v>149.6875</v>
      </c>
      <c r="AF119" s="21"/>
      <c r="AG119" s="21"/>
      <c r="AH119" s="21"/>
      <c r="AI119" s="21"/>
      <c r="AJ119" s="22">
        <v>149.6875</v>
      </c>
      <c r="AK119" s="22">
        <v>0</v>
      </c>
      <c r="AL119" s="21">
        <v>12.008333333333333</v>
      </c>
      <c r="AM119" s="21">
        <v>0.9</v>
      </c>
      <c r="AN119" s="21">
        <v>27</v>
      </c>
      <c r="AO119" s="21">
        <v>6.4924436797731069</v>
      </c>
      <c r="AP119" s="22">
        <v>2993.75</v>
      </c>
      <c r="AQ119" s="22">
        <v>2694.375</v>
      </c>
      <c r="AR119" s="21">
        <v>3.9457142857142857</v>
      </c>
      <c r="AS119" s="21">
        <v>1.73</v>
      </c>
      <c r="AT119" s="21">
        <v>6.21</v>
      </c>
      <c r="AU119" s="21">
        <v>1.4748027465286138</v>
      </c>
      <c r="AV119" s="22">
        <v>2993.75</v>
      </c>
      <c r="AW119" s="22">
        <v>1047.8125</v>
      </c>
      <c r="AX119" s="21"/>
      <c r="AY119" s="21"/>
      <c r="AZ119" s="21"/>
      <c r="BA119" s="21"/>
      <c r="BB119" s="22">
        <v>2993.75</v>
      </c>
      <c r="BC119" s="22">
        <v>0</v>
      </c>
      <c r="BD119" s="21"/>
      <c r="BE119" s="21"/>
      <c r="BF119" s="21"/>
      <c r="BG119" s="21"/>
      <c r="BH119" s="22">
        <v>0</v>
      </c>
      <c r="BI119" s="22">
        <v>0</v>
      </c>
      <c r="BJ119" s="21"/>
      <c r="BK119" s="21"/>
      <c r="BL119" s="21"/>
      <c r="BM119" s="21"/>
      <c r="BN119" s="22">
        <v>0</v>
      </c>
      <c r="BO119" s="22">
        <v>0</v>
      </c>
      <c r="BP119" s="21"/>
      <c r="BQ119" s="21"/>
      <c r="BR119" s="21"/>
      <c r="BS119" s="21"/>
      <c r="BT119" s="22">
        <v>0</v>
      </c>
      <c r="BU119" s="22">
        <v>0</v>
      </c>
      <c r="BV119" s="63"/>
    </row>
    <row r="120" spans="1:74" x14ac:dyDescent="0.25">
      <c r="A120" s="1" t="s">
        <v>14</v>
      </c>
      <c r="B120" s="21">
        <v>25.758799999999994</v>
      </c>
      <c r="C120" s="21">
        <v>0.18</v>
      </c>
      <c r="D120" s="21">
        <v>176.4</v>
      </c>
      <c r="E120" s="21">
        <v>21.253098017266119</v>
      </c>
      <c r="F120" s="22">
        <v>16389.747634069328</v>
      </c>
      <c r="G120" s="22">
        <v>12939.274447949474</v>
      </c>
      <c r="H120" s="21">
        <v>7.7507042253521119</v>
      </c>
      <c r="I120" s="21">
        <v>1.44</v>
      </c>
      <c r="J120" s="21">
        <v>24.3</v>
      </c>
      <c r="K120" s="21">
        <v>5.6231479565369202</v>
      </c>
      <c r="L120" s="22">
        <v>16389.747634069328</v>
      </c>
      <c r="M120" s="22">
        <v>4083.059936908518</v>
      </c>
      <c r="N120" s="21">
        <v>2.0100000000000002</v>
      </c>
      <c r="O120" s="21">
        <v>1.32</v>
      </c>
      <c r="P120" s="21">
        <v>2.7</v>
      </c>
      <c r="Q120" s="21">
        <v>0.69301929124704831</v>
      </c>
      <c r="R120" s="22">
        <v>16389.747634069328</v>
      </c>
      <c r="S120" s="22">
        <v>115.0157728706624</v>
      </c>
      <c r="T120" s="21">
        <v>25.428571428571427</v>
      </c>
      <c r="U120" s="21">
        <v>3.6</v>
      </c>
      <c r="V120" s="21">
        <v>81</v>
      </c>
      <c r="W120" s="21">
        <v>17.772953813312629</v>
      </c>
      <c r="X120" s="22">
        <v>1667.7287066246038</v>
      </c>
      <c r="Y120" s="22">
        <v>1207.665615141955</v>
      </c>
      <c r="Z120" s="21">
        <v>9.8911764705882348</v>
      </c>
      <c r="AA120" s="21">
        <v>1.92</v>
      </c>
      <c r="AB120" s="21">
        <v>37.5</v>
      </c>
      <c r="AC120" s="21">
        <v>8.4135433476964625</v>
      </c>
      <c r="AD120" s="22">
        <v>1667.7287066246038</v>
      </c>
      <c r="AE120" s="22">
        <v>977.63406940063055</v>
      </c>
      <c r="AF120" s="21">
        <v>1.92</v>
      </c>
      <c r="AG120" s="21">
        <v>1.92</v>
      </c>
      <c r="AH120" s="21">
        <v>1.92</v>
      </c>
      <c r="AI120" s="21">
        <v>0</v>
      </c>
      <c r="AJ120" s="22">
        <v>1667.7287066246038</v>
      </c>
      <c r="AK120" s="22">
        <v>57.507886435331201</v>
      </c>
      <c r="AL120" s="21">
        <v>22.5</v>
      </c>
      <c r="AM120" s="21">
        <v>22.5</v>
      </c>
      <c r="AN120" s="21">
        <v>22.5</v>
      </c>
      <c r="AO120" s="21">
        <v>0</v>
      </c>
      <c r="AP120" s="22">
        <v>57.507886435331201</v>
      </c>
      <c r="AQ120" s="22">
        <v>57.507886435331201</v>
      </c>
      <c r="AR120" s="21"/>
      <c r="AS120" s="21"/>
      <c r="AT120" s="21"/>
      <c r="AU120" s="21"/>
      <c r="AV120" s="22">
        <v>57.507886435331201</v>
      </c>
      <c r="AW120" s="22">
        <v>0</v>
      </c>
      <c r="AX120" s="21"/>
      <c r="AY120" s="21"/>
      <c r="AZ120" s="21"/>
      <c r="BA120" s="21"/>
      <c r="BB120" s="22">
        <v>57.507886435331201</v>
      </c>
      <c r="BC120" s="22">
        <v>0</v>
      </c>
      <c r="BD120" s="21"/>
      <c r="BE120" s="21"/>
      <c r="BF120" s="21"/>
      <c r="BG120" s="21"/>
      <c r="BH120" s="22">
        <v>0</v>
      </c>
      <c r="BI120" s="22">
        <v>0</v>
      </c>
      <c r="BJ120" s="21"/>
      <c r="BK120" s="21"/>
      <c r="BL120" s="21"/>
      <c r="BM120" s="21"/>
      <c r="BN120" s="22">
        <v>0</v>
      </c>
      <c r="BO120" s="22">
        <v>0</v>
      </c>
      <c r="BP120" s="21"/>
      <c r="BQ120" s="21"/>
      <c r="BR120" s="21"/>
      <c r="BS120" s="21"/>
      <c r="BT120" s="22">
        <v>0</v>
      </c>
      <c r="BU120" s="22">
        <v>0</v>
      </c>
      <c r="BV120" s="63"/>
    </row>
    <row r="121" spans="1:74" x14ac:dyDescent="0.25">
      <c r="A121" s="1" t="s">
        <v>15</v>
      </c>
      <c r="B121" s="21">
        <v>14.446391752577323</v>
      </c>
      <c r="C121" s="21">
        <v>1.8</v>
      </c>
      <c r="D121" s="21">
        <v>50.4</v>
      </c>
      <c r="E121" s="21">
        <v>10.554771282485333</v>
      </c>
      <c r="F121" s="22">
        <v>14831.146384479702</v>
      </c>
      <c r="G121" s="22">
        <v>14243.774250440902</v>
      </c>
      <c r="H121" s="21">
        <v>4.4795238095238092</v>
      </c>
      <c r="I121" s="21">
        <v>1.38</v>
      </c>
      <c r="J121" s="21">
        <v>12.42</v>
      </c>
      <c r="K121" s="21">
        <v>3.5092500839349237</v>
      </c>
      <c r="L121" s="22">
        <v>14831.146384479702</v>
      </c>
      <c r="M121" s="22">
        <v>3083.7037037037003</v>
      </c>
      <c r="N121" s="21"/>
      <c r="O121" s="21"/>
      <c r="P121" s="21"/>
      <c r="Q121" s="21"/>
      <c r="R121" s="22">
        <v>14831.146384479702</v>
      </c>
      <c r="S121" s="22">
        <v>0</v>
      </c>
      <c r="T121" s="21">
        <v>26.325000000000003</v>
      </c>
      <c r="U121" s="21">
        <v>5.4</v>
      </c>
      <c r="V121" s="21">
        <v>57.6</v>
      </c>
      <c r="W121" s="21">
        <v>17.364505428528894</v>
      </c>
      <c r="X121" s="22">
        <v>1321.5873015873001</v>
      </c>
      <c r="Y121" s="22">
        <v>1174.7442680776001</v>
      </c>
      <c r="Z121" s="21">
        <v>8.34</v>
      </c>
      <c r="AA121" s="21">
        <v>2.25</v>
      </c>
      <c r="AB121" s="21">
        <v>16.559999999999999</v>
      </c>
      <c r="AC121" s="21">
        <v>6.0399181202322927</v>
      </c>
      <c r="AD121" s="22">
        <v>1321.5873015873001</v>
      </c>
      <c r="AE121" s="22">
        <v>440.52910052909999</v>
      </c>
      <c r="AF121" s="21"/>
      <c r="AG121" s="21"/>
      <c r="AH121" s="21"/>
      <c r="AI121" s="21"/>
      <c r="AJ121" s="22">
        <v>1321.5873015873001</v>
      </c>
      <c r="AK121" s="22">
        <v>0</v>
      </c>
      <c r="AL121" s="21">
        <v>10.65</v>
      </c>
      <c r="AM121" s="21">
        <v>3.6</v>
      </c>
      <c r="AN121" s="21">
        <v>18</v>
      </c>
      <c r="AO121" s="21">
        <v>3.5849513328868765</v>
      </c>
      <c r="AP121" s="22">
        <v>3230.5467372134003</v>
      </c>
      <c r="AQ121" s="22">
        <v>2936.8606701940002</v>
      </c>
      <c r="AR121" s="21">
        <v>1.36</v>
      </c>
      <c r="AS121" s="21">
        <v>1.08</v>
      </c>
      <c r="AT121" s="21">
        <v>1.5</v>
      </c>
      <c r="AU121" s="21">
        <v>0.19821500033715167</v>
      </c>
      <c r="AV121" s="22">
        <v>3230.5467372134003</v>
      </c>
      <c r="AW121" s="22">
        <v>440.52910052909999</v>
      </c>
      <c r="AX121" s="21"/>
      <c r="AY121" s="21"/>
      <c r="AZ121" s="21"/>
      <c r="BA121" s="21"/>
      <c r="BB121" s="22">
        <v>3230.5467372134003</v>
      </c>
      <c r="BC121" s="22">
        <v>0</v>
      </c>
      <c r="BD121" s="21"/>
      <c r="BE121" s="21"/>
      <c r="BF121" s="21"/>
      <c r="BG121" s="21"/>
      <c r="BH121" s="22">
        <v>0</v>
      </c>
      <c r="BI121" s="22">
        <v>0</v>
      </c>
      <c r="BJ121" s="21"/>
      <c r="BK121" s="21"/>
      <c r="BL121" s="21"/>
      <c r="BM121" s="21"/>
      <c r="BN121" s="22">
        <v>0</v>
      </c>
      <c r="BO121" s="22">
        <v>0</v>
      </c>
      <c r="BP121" s="21"/>
      <c r="BQ121" s="21"/>
      <c r="BR121" s="21"/>
      <c r="BS121" s="21"/>
      <c r="BT121" s="22">
        <v>0</v>
      </c>
      <c r="BU121" s="22">
        <v>0</v>
      </c>
      <c r="BV121" s="63"/>
    </row>
    <row r="122" spans="1:74" x14ac:dyDescent="0.25">
      <c r="A122" s="1" t="s">
        <v>16</v>
      </c>
      <c r="B122" s="21">
        <v>16.244150943396225</v>
      </c>
      <c r="C122" s="21">
        <v>0.38</v>
      </c>
      <c r="D122" s="21">
        <v>48</v>
      </c>
      <c r="E122" s="21">
        <v>11.636279699938697</v>
      </c>
      <c r="F122" s="22">
        <v>6634.2983789260243</v>
      </c>
      <c r="G122" s="22">
        <v>5671.2550658561177</v>
      </c>
      <c r="H122" s="21">
        <v>7.9245833333333326</v>
      </c>
      <c r="I122" s="21">
        <v>0.9</v>
      </c>
      <c r="J122" s="21">
        <v>26.25</v>
      </c>
      <c r="K122" s="21">
        <v>7.1089476608744322</v>
      </c>
      <c r="L122" s="22">
        <v>6634.2983789260243</v>
      </c>
      <c r="M122" s="22">
        <v>2568.1155015197514</v>
      </c>
      <c r="N122" s="21"/>
      <c r="O122" s="21"/>
      <c r="P122" s="21"/>
      <c r="Q122" s="21"/>
      <c r="R122" s="22">
        <v>6634.2983789260243</v>
      </c>
      <c r="S122" s="22">
        <v>0</v>
      </c>
      <c r="T122" s="21">
        <v>26.099999999999998</v>
      </c>
      <c r="U122" s="21">
        <v>7.2</v>
      </c>
      <c r="V122" s="21">
        <v>48.75</v>
      </c>
      <c r="W122" s="21">
        <v>15.471958949134549</v>
      </c>
      <c r="X122" s="22">
        <v>963.04331306990684</v>
      </c>
      <c r="Y122" s="22">
        <v>856.03850050658389</v>
      </c>
      <c r="Z122" s="21">
        <v>14.78</v>
      </c>
      <c r="AA122" s="21">
        <v>4.32</v>
      </c>
      <c r="AB122" s="21">
        <v>48.51</v>
      </c>
      <c r="AC122" s="21">
        <v>15.285057996616143</v>
      </c>
      <c r="AD122" s="22">
        <v>963.04331306990684</v>
      </c>
      <c r="AE122" s="22">
        <v>642.02887537993797</v>
      </c>
      <c r="AF122" s="21"/>
      <c r="AG122" s="21"/>
      <c r="AH122" s="21"/>
      <c r="AI122" s="21"/>
      <c r="AJ122" s="22">
        <v>963.04331306990684</v>
      </c>
      <c r="AK122" s="22">
        <v>0</v>
      </c>
      <c r="AL122" s="21">
        <v>22.99339622641509</v>
      </c>
      <c r="AM122" s="21">
        <v>1.8</v>
      </c>
      <c r="AN122" s="21">
        <v>86.4</v>
      </c>
      <c r="AO122" s="21">
        <v>16.362978108591872</v>
      </c>
      <c r="AP122" s="22">
        <v>12412.558257345499</v>
      </c>
      <c r="AQ122" s="22">
        <v>11342.510131712261</v>
      </c>
      <c r="AR122" s="21">
        <v>5.3740540540540538</v>
      </c>
      <c r="AS122" s="21">
        <v>1.2</v>
      </c>
      <c r="AT122" s="21">
        <v>18</v>
      </c>
      <c r="AU122" s="21">
        <v>3.667818462757086</v>
      </c>
      <c r="AV122" s="22">
        <v>12412.558257345499</v>
      </c>
      <c r="AW122" s="22">
        <v>3959.1780648429499</v>
      </c>
      <c r="AX122" s="21">
        <v>11.25</v>
      </c>
      <c r="AY122" s="21">
        <v>11.25</v>
      </c>
      <c r="AZ122" s="21">
        <v>11.25</v>
      </c>
      <c r="BA122" s="21">
        <v>0</v>
      </c>
      <c r="BB122" s="22">
        <v>12412.558257345499</v>
      </c>
      <c r="BC122" s="22">
        <v>107.004812563323</v>
      </c>
      <c r="BD122" s="21"/>
      <c r="BE122" s="21"/>
      <c r="BF122" s="21"/>
      <c r="BG122" s="21"/>
      <c r="BH122" s="22">
        <v>0</v>
      </c>
      <c r="BI122" s="22">
        <v>0</v>
      </c>
      <c r="BJ122" s="21"/>
      <c r="BK122" s="21"/>
      <c r="BL122" s="21"/>
      <c r="BM122" s="21"/>
      <c r="BN122" s="22">
        <v>0</v>
      </c>
      <c r="BO122" s="22">
        <v>0</v>
      </c>
      <c r="BP122" s="21"/>
      <c r="BQ122" s="21"/>
      <c r="BR122" s="21"/>
      <c r="BS122" s="21"/>
      <c r="BT122" s="22">
        <v>0</v>
      </c>
      <c r="BU122" s="22">
        <v>0</v>
      </c>
      <c r="BV122" s="63"/>
    </row>
    <row r="123" spans="1:74" x14ac:dyDescent="0.25">
      <c r="A123" s="1" t="s">
        <v>17</v>
      </c>
      <c r="B123" s="21">
        <v>21.049999999999997</v>
      </c>
      <c r="C123" s="21">
        <v>0.9</v>
      </c>
      <c r="D123" s="21">
        <v>135</v>
      </c>
      <c r="E123" s="21">
        <v>23.262874465486604</v>
      </c>
      <c r="F123" s="22">
        <v>9357.6459627329132</v>
      </c>
      <c r="G123" s="22">
        <v>7631.4782608695696</v>
      </c>
      <c r="H123" s="21">
        <v>8.0776086956521755</v>
      </c>
      <c r="I123" s="21">
        <v>0.2</v>
      </c>
      <c r="J123" s="21">
        <v>36</v>
      </c>
      <c r="K123" s="21">
        <v>7.5120945691767407</v>
      </c>
      <c r="L123" s="22">
        <v>9357.6459627329132</v>
      </c>
      <c r="M123" s="22">
        <v>4179.1428571428587</v>
      </c>
      <c r="N123" s="21"/>
      <c r="O123" s="21"/>
      <c r="P123" s="21"/>
      <c r="Q123" s="21"/>
      <c r="R123" s="22">
        <v>9357.6459627329132</v>
      </c>
      <c r="S123" s="22">
        <v>0</v>
      </c>
      <c r="T123" s="21">
        <v>19.75714285714286</v>
      </c>
      <c r="U123" s="21">
        <v>0.9</v>
      </c>
      <c r="V123" s="21">
        <v>48</v>
      </c>
      <c r="W123" s="21">
        <v>15.794678534925373</v>
      </c>
      <c r="X123" s="22">
        <v>1090.2111801242231</v>
      </c>
      <c r="Y123" s="22">
        <v>635.95652173913015</v>
      </c>
      <c r="Z123" s="21">
        <v>8.1771428571428562</v>
      </c>
      <c r="AA123" s="21">
        <v>1.5</v>
      </c>
      <c r="AB123" s="21">
        <v>20.25</v>
      </c>
      <c r="AC123" s="21">
        <v>6.0641300425873697</v>
      </c>
      <c r="AD123" s="22">
        <v>1090.2111801242231</v>
      </c>
      <c r="AE123" s="22">
        <v>635.95652173913015</v>
      </c>
      <c r="AF123" s="21">
        <v>46.08</v>
      </c>
      <c r="AG123" s="21">
        <v>46.08</v>
      </c>
      <c r="AH123" s="21">
        <v>46.08</v>
      </c>
      <c r="AI123" s="21">
        <v>0</v>
      </c>
      <c r="AJ123" s="22">
        <v>1090.2111801242231</v>
      </c>
      <c r="AK123" s="22">
        <v>90.850931677018593</v>
      </c>
      <c r="AL123" s="21"/>
      <c r="AM123" s="21"/>
      <c r="AN123" s="21"/>
      <c r="AO123" s="21"/>
      <c r="AP123" s="22">
        <v>0</v>
      </c>
      <c r="AQ123" s="22">
        <v>0</v>
      </c>
      <c r="AR123" s="21"/>
      <c r="AS123" s="21"/>
      <c r="AT123" s="21"/>
      <c r="AU123" s="21"/>
      <c r="AV123" s="22">
        <v>0</v>
      </c>
      <c r="AW123" s="22">
        <v>0</v>
      </c>
      <c r="AX123" s="21"/>
      <c r="AY123" s="21"/>
      <c r="AZ123" s="21"/>
      <c r="BA123" s="21"/>
      <c r="BB123" s="22">
        <v>0</v>
      </c>
      <c r="BC123" s="22">
        <v>0</v>
      </c>
      <c r="BD123" s="21"/>
      <c r="BE123" s="21"/>
      <c r="BF123" s="21"/>
      <c r="BG123" s="21"/>
      <c r="BH123" s="22">
        <v>0</v>
      </c>
      <c r="BI123" s="22">
        <v>0</v>
      </c>
      <c r="BJ123" s="21"/>
      <c r="BK123" s="21"/>
      <c r="BL123" s="21"/>
      <c r="BM123" s="21"/>
      <c r="BN123" s="22">
        <v>0</v>
      </c>
      <c r="BO123" s="22">
        <v>0</v>
      </c>
      <c r="BP123" s="21"/>
      <c r="BQ123" s="21"/>
      <c r="BR123" s="21"/>
      <c r="BS123" s="21"/>
      <c r="BT123" s="22">
        <v>0</v>
      </c>
      <c r="BU123" s="22">
        <v>0</v>
      </c>
      <c r="BV123" s="63"/>
    </row>
    <row r="127" spans="1:74" ht="15.75" customHeight="1" x14ac:dyDescent="0.25">
      <c r="A127" s="147" t="s">
        <v>4</v>
      </c>
      <c r="B127" s="147" t="s">
        <v>19</v>
      </c>
      <c r="C127" s="156" t="s">
        <v>208</v>
      </c>
      <c r="D127" s="143"/>
      <c r="E127" s="143"/>
      <c r="F127" s="143"/>
      <c r="G127" s="143"/>
      <c r="H127" s="144"/>
    </row>
    <row r="128" spans="1:74" ht="15" customHeight="1" x14ac:dyDescent="0.25">
      <c r="A128" s="148"/>
      <c r="B128" s="148"/>
      <c r="C128" s="156" t="s">
        <v>61</v>
      </c>
      <c r="D128" s="144"/>
      <c r="E128" s="147" t="s">
        <v>209</v>
      </c>
      <c r="F128" s="156" t="s">
        <v>62</v>
      </c>
      <c r="G128" s="144"/>
      <c r="H128" s="147" t="s">
        <v>210</v>
      </c>
    </row>
    <row r="129" spans="1:8" ht="41.25" customHeight="1" x14ac:dyDescent="0.25">
      <c r="A129" s="120"/>
      <c r="B129" s="120"/>
      <c r="C129" s="1" t="s">
        <v>3</v>
      </c>
      <c r="D129" s="1" t="s">
        <v>18</v>
      </c>
      <c r="E129" s="120"/>
      <c r="F129" s="1" t="s">
        <v>3</v>
      </c>
      <c r="G129" s="1" t="s">
        <v>18</v>
      </c>
      <c r="H129" s="120"/>
    </row>
    <row r="130" spans="1:8" x14ac:dyDescent="0.25">
      <c r="A130" s="1" t="s">
        <v>5</v>
      </c>
      <c r="B130" s="2">
        <v>6111</v>
      </c>
      <c r="C130" s="12">
        <v>0.65686274509803899</v>
      </c>
      <c r="D130" s="12">
        <v>1.5657550612456043E-2</v>
      </c>
      <c r="E130" s="2">
        <f>C130*B130</f>
        <v>4014.0882352941162</v>
      </c>
      <c r="F130" s="12">
        <v>0.34313725490196023</v>
      </c>
      <c r="G130" s="12">
        <v>8.1793174841188181E-3</v>
      </c>
      <c r="H130" s="2">
        <f>F130*B130</f>
        <v>2096.9117647058788</v>
      </c>
    </row>
    <row r="131" spans="1:8" x14ac:dyDescent="0.25">
      <c r="A131" s="1" t="s">
        <v>321</v>
      </c>
      <c r="B131" s="2">
        <v>9955</v>
      </c>
      <c r="C131" s="12">
        <v>0.57219251336898291</v>
      </c>
      <c r="D131" s="12">
        <v>2.2220888709475153E-2</v>
      </c>
      <c r="E131" s="2">
        <f t="shared" ref="E131:E142" si="9">C131*B131</f>
        <v>5696.1764705882251</v>
      </c>
      <c r="F131" s="12">
        <v>0.42780748663101453</v>
      </c>
      <c r="G131" s="12">
        <v>1.6613748567831862E-2</v>
      </c>
      <c r="H131" s="2">
        <f t="shared" ref="H131:H142" si="10">F131*B131</f>
        <v>4258.8235294117494</v>
      </c>
    </row>
    <row r="132" spans="1:8" x14ac:dyDescent="0.25">
      <c r="A132" s="1" t="s">
        <v>7</v>
      </c>
      <c r="B132" s="2">
        <v>23281.428571428569</v>
      </c>
      <c r="C132" s="12">
        <v>0.62578616352200955</v>
      </c>
      <c r="D132" s="12">
        <v>5.7011262021107394E-2</v>
      </c>
      <c r="E132" s="2">
        <f t="shared" si="9"/>
        <v>14569.195867025983</v>
      </c>
      <c r="F132" s="12">
        <v>0.37421383647798723</v>
      </c>
      <c r="G132" s="12">
        <v>3.4092161711114621E-2</v>
      </c>
      <c r="H132" s="2">
        <f t="shared" si="10"/>
        <v>8712.2327044025096</v>
      </c>
    </row>
    <row r="133" spans="1:8" x14ac:dyDescent="0.25">
      <c r="A133" s="1" t="s">
        <v>8</v>
      </c>
      <c r="B133" s="2">
        <v>41553</v>
      </c>
      <c r="C133" s="12">
        <v>0.21893491124260409</v>
      </c>
      <c r="D133" s="12">
        <v>3.5487517027030221E-2</v>
      </c>
      <c r="E133" s="2">
        <f t="shared" si="9"/>
        <v>9097.4023668639275</v>
      </c>
      <c r="F133" s="12">
        <v>0.78106508875739877</v>
      </c>
      <c r="G133" s="12">
        <v>0.12660411479913491</v>
      </c>
      <c r="H133" s="2">
        <f t="shared" si="10"/>
        <v>32455.597633136193</v>
      </c>
    </row>
    <row r="134" spans="1:8" x14ac:dyDescent="0.25">
      <c r="A134" s="1" t="s">
        <v>9</v>
      </c>
      <c r="B134" s="2">
        <v>17420</v>
      </c>
      <c r="C134" s="12">
        <v>0.59782608695652439</v>
      </c>
      <c r="D134" s="12">
        <v>4.0624880785653621E-2</v>
      </c>
      <c r="E134" s="2">
        <f t="shared" si="9"/>
        <v>10414.130434782655</v>
      </c>
      <c r="F134" s="12">
        <v>0.4021739130434811</v>
      </c>
      <c r="G134" s="12">
        <v>2.7329465255803424E-2</v>
      </c>
      <c r="H134" s="2">
        <f t="shared" si="10"/>
        <v>7005.869565217441</v>
      </c>
    </row>
    <row r="135" spans="1:8" x14ac:dyDescent="0.25">
      <c r="A135" s="1" t="s">
        <v>10</v>
      </c>
      <c r="B135" s="2">
        <v>29200</v>
      </c>
      <c r="C135" s="12">
        <v>0.3937499999999991</v>
      </c>
      <c r="D135" s="12">
        <v>4.4850544067141049E-2</v>
      </c>
      <c r="E135" s="2">
        <f t="shared" si="9"/>
        <v>11497.499999999975</v>
      </c>
      <c r="F135" s="12">
        <v>0.6062499999999984</v>
      </c>
      <c r="G135" s="12">
        <v>6.9055599595439374E-2</v>
      </c>
      <c r="H135" s="2">
        <f t="shared" si="10"/>
        <v>17702.499999999953</v>
      </c>
    </row>
    <row r="136" spans="1:8" x14ac:dyDescent="0.25">
      <c r="A136" s="1" t="s">
        <v>11</v>
      </c>
      <c r="B136" s="2">
        <v>24787.38095238095</v>
      </c>
      <c r="C136" s="12">
        <v>0.15789473684210514</v>
      </c>
      <c r="D136" s="12">
        <v>1.5267063440463325E-2</v>
      </c>
      <c r="E136" s="2">
        <f t="shared" si="9"/>
        <v>3913.7969924811996</v>
      </c>
      <c r="F136" s="12">
        <v>0.84210526315789369</v>
      </c>
      <c r="G136" s="12">
        <v>8.142433834913769E-2</v>
      </c>
      <c r="H136" s="2">
        <f t="shared" si="10"/>
        <v>20873.583959899723</v>
      </c>
    </row>
    <row r="137" spans="1:8" x14ac:dyDescent="0.25">
      <c r="A137" s="1" t="s">
        <v>20</v>
      </c>
      <c r="B137" s="2">
        <v>13800</v>
      </c>
      <c r="C137" s="12">
        <v>0.36548223350253634</v>
      </c>
      <c r="D137" s="12">
        <v>1.9673769800894681E-2</v>
      </c>
      <c r="E137" s="2">
        <f t="shared" si="9"/>
        <v>5043.6548223350019</v>
      </c>
      <c r="F137" s="12">
        <v>0.63451776649745928</v>
      </c>
      <c r="G137" s="12">
        <v>3.4155850348775503E-2</v>
      </c>
      <c r="H137" s="2">
        <f t="shared" si="10"/>
        <v>8756.3451776649381</v>
      </c>
    </row>
    <row r="138" spans="1:8" x14ac:dyDescent="0.25">
      <c r="A138" s="1" t="s">
        <v>13</v>
      </c>
      <c r="B138" s="2">
        <v>21555</v>
      </c>
      <c r="C138" s="12">
        <v>0.34722222222222221</v>
      </c>
      <c r="D138" s="12">
        <v>2.9195287378658487E-2</v>
      </c>
      <c r="E138" s="2">
        <f t="shared" si="9"/>
        <v>7484.375</v>
      </c>
      <c r="F138" s="12">
        <v>0.65277777777777768</v>
      </c>
      <c r="G138" s="12">
        <v>5.4887140271877952E-2</v>
      </c>
      <c r="H138" s="2">
        <f t="shared" si="10"/>
        <v>14070.624999999998</v>
      </c>
    </row>
    <row r="139" spans="1:8" x14ac:dyDescent="0.25">
      <c r="A139" s="1" t="s">
        <v>14</v>
      </c>
      <c r="B139" s="2">
        <v>18230</v>
      </c>
      <c r="C139" s="12">
        <v>0.52365930599369148</v>
      </c>
      <c r="D139" s="12">
        <v>3.7238545501676733E-2</v>
      </c>
      <c r="E139" s="2">
        <f t="shared" si="9"/>
        <v>9546.3091482649961</v>
      </c>
      <c r="F139" s="12">
        <v>0.47634069400630991</v>
      </c>
      <c r="G139" s="12">
        <v>3.3873616691284268E-2</v>
      </c>
      <c r="H139" s="2">
        <f t="shared" si="10"/>
        <v>8683.6908517350294</v>
      </c>
    </row>
    <row r="140" spans="1:8" x14ac:dyDescent="0.25">
      <c r="A140" s="1" t="s">
        <v>15</v>
      </c>
      <c r="B140" s="2">
        <v>19824</v>
      </c>
      <c r="C140" s="12">
        <v>0.31851851851851853</v>
      </c>
      <c r="D140" s="12">
        <v>2.4630828386257474E-2</v>
      </c>
      <c r="E140" s="2">
        <f t="shared" si="9"/>
        <v>6314.3111111111111</v>
      </c>
      <c r="F140" s="12">
        <v>0.68148148148148158</v>
      </c>
      <c r="G140" s="12">
        <v>5.2698516547341576E-2</v>
      </c>
      <c r="H140" s="2">
        <f t="shared" si="10"/>
        <v>13509.688888888892</v>
      </c>
    </row>
    <row r="141" spans="1:8" x14ac:dyDescent="0.25">
      <c r="A141" s="1" t="s">
        <v>16</v>
      </c>
      <c r="B141" s="2">
        <v>20117</v>
      </c>
      <c r="C141" s="12">
        <v>0.38297872340425465</v>
      </c>
      <c r="D141" s="12">
        <v>3.0053359200383517E-2</v>
      </c>
      <c r="E141" s="2">
        <f t="shared" si="9"/>
        <v>7704.3829787233908</v>
      </c>
      <c r="F141" s="12">
        <v>0.61702127659574524</v>
      </c>
      <c r="G141" s="12">
        <v>4.8419300933951359E-2</v>
      </c>
      <c r="H141" s="2">
        <f t="shared" si="10"/>
        <v>12412.617021276606</v>
      </c>
    </row>
    <row r="142" spans="1:8" x14ac:dyDescent="0.25">
      <c r="A142" s="1" t="s">
        <v>17</v>
      </c>
      <c r="B142" s="2">
        <v>10448</v>
      </c>
      <c r="C142" s="12">
        <v>0.49565217391304445</v>
      </c>
      <c r="D142" s="12">
        <v>2.0200469158610755E-2</v>
      </c>
      <c r="E142" s="2">
        <f t="shared" si="9"/>
        <v>5178.5739130434886</v>
      </c>
      <c r="F142" s="12">
        <v>0.50434782608695761</v>
      </c>
      <c r="G142" s="12">
        <v>2.0554863354375858E-2</v>
      </c>
      <c r="H142" s="2">
        <f t="shared" si="10"/>
        <v>5269.4260869565333</v>
      </c>
    </row>
    <row r="143" spans="1:8" x14ac:dyDescent="0.25">
      <c r="B143" s="3">
        <f>SUM(B130:B142)</f>
        <v>256281.80952380953</v>
      </c>
      <c r="E143" s="64"/>
    </row>
    <row r="147" spans="1:26" ht="44.25" customHeight="1" x14ac:dyDescent="0.25">
      <c r="A147" s="177"/>
      <c r="B147" s="156" t="s">
        <v>211</v>
      </c>
      <c r="C147" s="144"/>
      <c r="D147" s="63"/>
    </row>
    <row r="148" spans="1:26" x14ac:dyDescent="0.25">
      <c r="A148" s="178"/>
      <c r="B148" s="1" t="s">
        <v>61</v>
      </c>
      <c r="C148" s="1" t="s">
        <v>62</v>
      </c>
      <c r="D148" s="63"/>
    </row>
    <row r="149" spans="1:26" x14ac:dyDescent="0.25">
      <c r="A149" s="1" t="s">
        <v>63</v>
      </c>
      <c r="B149" s="12">
        <v>0.39211196608980686</v>
      </c>
      <c r="C149" s="12">
        <v>0.60788803391018587</v>
      </c>
      <c r="D149" s="63"/>
    </row>
    <row r="150" spans="1:26" x14ac:dyDescent="0.25">
      <c r="A150" s="1" t="s">
        <v>40</v>
      </c>
      <c r="B150" s="2">
        <f>B149*B143</f>
        <v>100491.16420543434</v>
      </c>
      <c r="C150" s="2">
        <f>C149*B143</f>
        <v>155790.64531837331</v>
      </c>
    </row>
    <row r="158" spans="1:26" ht="15" customHeight="1" x14ac:dyDescent="0.25">
      <c r="A158" s="147" t="s">
        <v>4</v>
      </c>
      <c r="B158" s="156" t="s">
        <v>212</v>
      </c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4"/>
      <c r="Z158" s="63"/>
    </row>
    <row r="159" spans="1:26" ht="15" customHeight="1" x14ac:dyDescent="0.25">
      <c r="A159" s="148"/>
      <c r="B159" s="156" t="s">
        <v>1</v>
      </c>
      <c r="C159" s="143"/>
      <c r="D159" s="143"/>
      <c r="E159" s="144"/>
      <c r="F159" s="156" t="s">
        <v>178</v>
      </c>
      <c r="G159" s="143"/>
      <c r="H159" s="143"/>
      <c r="I159" s="144"/>
      <c r="J159" s="156" t="s">
        <v>179</v>
      </c>
      <c r="K159" s="143"/>
      <c r="L159" s="143"/>
      <c r="M159" s="144"/>
      <c r="N159" s="156" t="s">
        <v>180</v>
      </c>
      <c r="O159" s="143"/>
      <c r="P159" s="143"/>
      <c r="Q159" s="144"/>
      <c r="R159" s="156" t="s">
        <v>322</v>
      </c>
      <c r="S159" s="143"/>
      <c r="T159" s="143"/>
      <c r="U159" s="144"/>
      <c r="V159" s="156" t="s">
        <v>2</v>
      </c>
      <c r="W159" s="143"/>
      <c r="X159" s="143"/>
      <c r="Y159" s="144"/>
      <c r="Z159" s="63"/>
    </row>
    <row r="160" spans="1:26" x14ac:dyDescent="0.25">
      <c r="A160" s="148"/>
      <c r="B160" s="156" t="s">
        <v>61</v>
      </c>
      <c r="C160" s="144"/>
      <c r="D160" s="156" t="s">
        <v>62</v>
      </c>
      <c r="E160" s="144"/>
      <c r="F160" s="156" t="s">
        <v>61</v>
      </c>
      <c r="G160" s="144"/>
      <c r="H160" s="156" t="s">
        <v>62</v>
      </c>
      <c r="I160" s="144"/>
      <c r="J160" s="156" t="s">
        <v>61</v>
      </c>
      <c r="K160" s="144"/>
      <c r="L160" s="156" t="s">
        <v>62</v>
      </c>
      <c r="M160" s="144"/>
      <c r="N160" s="156" t="s">
        <v>61</v>
      </c>
      <c r="O160" s="144"/>
      <c r="P160" s="156" t="s">
        <v>62</v>
      </c>
      <c r="Q160" s="144"/>
      <c r="R160" s="156" t="s">
        <v>61</v>
      </c>
      <c r="S160" s="144"/>
      <c r="T160" s="156" t="s">
        <v>62</v>
      </c>
      <c r="U160" s="144"/>
      <c r="V160" s="156" t="s">
        <v>61</v>
      </c>
      <c r="W160" s="144"/>
      <c r="X160" s="156" t="s">
        <v>62</v>
      </c>
      <c r="Y160" s="144"/>
      <c r="Z160" s="63"/>
    </row>
    <row r="161" spans="1:26" ht="29.25" customHeight="1" x14ac:dyDescent="0.25">
      <c r="A161" s="120"/>
      <c r="B161" s="1" t="s">
        <v>3</v>
      </c>
      <c r="C161" s="1" t="s">
        <v>18</v>
      </c>
      <c r="D161" s="1" t="s">
        <v>3</v>
      </c>
      <c r="E161" s="1" t="s">
        <v>18</v>
      </c>
      <c r="F161" s="1" t="s">
        <v>3</v>
      </c>
      <c r="G161" s="1" t="s">
        <v>18</v>
      </c>
      <c r="H161" s="1" t="s">
        <v>3</v>
      </c>
      <c r="I161" s="1" t="s">
        <v>18</v>
      </c>
      <c r="J161" s="1" t="s">
        <v>3</v>
      </c>
      <c r="K161" s="1" t="s">
        <v>18</v>
      </c>
      <c r="L161" s="1" t="s">
        <v>3</v>
      </c>
      <c r="M161" s="1" t="s">
        <v>18</v>
      </c>
      <c r="N161" s="1" t="s">
        <v>3</v>
      </c>
      <c r="O161" s="1" t="s">
        <v>18</v>
      </c>
      <c r="P161" s="1" t="s">
        <v>3</v>
      </c>
      <c r="Q161" s="1" t="s">
        <v>18</v>
      </c>
      <c r="R161" s="1" t="s">
        <v>3</v>
      </c>
      <c r="S161" s="1" t="s">
        <v>18</v>
      </c>
      <c r="T161" s="1" t="s">
        <v>3</v>
      </c>
      <c r="U161" s="1" t="s">
        <v>18</v>
      </c>
      <c r="V161" s="1" t="s">
        <v>3</v>
      </c>
      <c r="W161" s="1" t="s">
        <v>18</v>
      </c>
      <c r="X161" s="1" t="s">
        <v>3</v>
      </c>
      <c r="Y161" s="1" t="s">
        <v>18</v>
      </c>
      <c r="Z161" s="63"/>
    </row>
    <row r="162" spans="1:26" x14ac:dyDescent="0.25">
      <c r="A162" s="1" t="s">
        <v>5</v>
      </c>
      <c r="B162" s="12">
        <v>0.76923076923076916</v>
      </c>
      <c r="C162" s="12">
        <v>2.3369478526053785E-3</v>
      </c>
      <c r="D162" s="12">
        <v>0.23076923076923075</v>
      </c>
      <c r="E162" s="12">
        <v>7.0108435578161352E-4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0.64044943820224687</v>
      </c>
      <c r="W162" s="12">
        <v>1.3320602759850662E-2</v>
      </c>
      <c r="X162" s="12">
        <v>0.35955056179775219</v>
      </c>
      <c r="Y162" s="12">
        <v>7.4782331283372054E-3</v>
      </c>
      <c r="Z162" s="63"/>
    </row>
    <row r="163" spans="1:26" x14ac:dyDescent="0.25">
      <c r="A163" s="1" t="s">
        <v>321</v>
      </c>
      <c r="B163" s="12">
        <v>0</v>
      </c>
      <c r="C163" s="12">
        <v>0</v>
      </c>
      <c r="D163" s="12">
        <v>0</v>
      </c>
      <c r="E163" s="12">
        <v>0</v>
      </c>
      <c r="F163" s="12">
        <v>0.6</v>
      </c>
      <c r="G163" s="12">
        <v>1.246031142587391E-3</v>
      </c>
      <c r="H163" s="12">
        <v>0.4</v>
      </c>
      <c r="I163" s="12">
        <v>8.306874283915941E-4</v>
      </c>
      <c r="J163" s="12">
        <v>0</v>
      </c>
      <c r="K163" s="12">
        <v>0</v>
      </c>
      <c r="L163" s="12">
        <v>0</v>
      </c>
      <c r="M163" s="12">
        <v>0</v>
      </c>
      <c r="N163" s="12">
        <v>0.5</v>
      </c>
      <c r="O163" s="12">
        <v>2.0767185709789853E-4</v>
      </c>
      <c r="P163" s="12">
        <v>0.5</v>
      </c>
      <c r="Q163" s="12">
        <v>2.0767185709789853E-4</v>
      </c>
      <c r="R163" s="12">
        <v>0</v>
      </c>
      <c r="S163" s="12">
        <v>0</v>
      </c>
      <c r="T163" s="12">
        <v>0</v>
      </c>
      <c r="U163" s="12">
        <v>0</v>
      </c>
      <c r="V163" s="12">
        <v>0.57142857142857029</v>
      </c>
      <c r="W163" s="12">
        <v>2.0767185709789856E-2</v>
      </c>
      <c r="X163" s="12">
        <v>0.42857142857142705</v>
      </c>
      <c r="Y163" s="12">
        <v>1.5575389282342367E-2</v>
      </c>
      <c r="Z163" s="63"/>
    </row>
    <row r="164" spans="1:26" x14ac:dyDescent="0.25">
      <c r="A164" s="1" t="s">
        <v>7</v>
      </c>
      <c r="B164" s="12">
        <v>0</v>
      </c>
      <c r="C164" s="12">
        <v>0</v>
      </c>
      <c r="D164" s="12">
        <v>0</v>
      </c>
      <c r="E164" s="12">
        <v>0</v>
      </c>
      <c r="F164" s="12">
        <v>0.8043478260869561</v>
      </c>
      <c r="G164" s="12">
        <v>1.0600083893371765E-2</v>
      </c>
      <c r="H164" s="12">
        <v>0.19565217391304326</v>
      </c>
      <c r="I164" s="12">
        <v>2.5783987848742112E-3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0.59558823529411697</v>
      </c>
      <c r="W164" s="12">
        <v>4.6411178127735743E-2</v>
      </c>
      <c r="X164" s="12">
        <v>0.40441176470588336</v>
      </c>
      <c r="Y164" s="12">
        <v>3.1513762926240432E-2</v>
      </c>
      <c r="Z164" s="63"/>
    </row>
    <row r="165" spans="1:26" x14ac:dyDescent="0.25">
      <c r="A165" s="1" t="s">
        <v>8</v>
      </c>
      <c r="B165" s="12">
        <v>0.35294117647058831</v>
      </c>
      <c r="C165" s="12">
        <v>5.7547324908697618E-3</v>
      </c>
      <c r="D165" s="12">
        <v>0.64705882352941169</v>
      </c>
      <c r="E165" s="12">
        <v>1.0550342899927893E-2</v>
      </c>
      <c r="F165" s="12">
        <v>0.45454545454545436</v>
      </c>
      <c r="G165" s="12">
        <v>9.5912208181162667E-3</v>
      </c>
      <c r="H165" s="12">
        <v>0.5454545454545453</v>
      </c>
      <c r="I165" s="12">
        <v>1.1509464981739522E-2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0.16153846153846135</v>
      </c>
      <c r="W165" s="12">
        <v>2.0141563718044167E-2</v>
      </c>
      <c r="X165" s="12">
        <v>0.83846153846153837</v>
      </c>
      <c r="Y165" s="12">
        <v>0.10454430691746745</v>
      </c>
      <c r="Z165" s="63"/>
    </row>
    <row r="166" spans="1:26" x14ac:dyDescent="0.25">
      <c r="A166" s="1" t="s">
        <v>9</v>
      </c>
      <c r="B166" s="12">
        <v>0.80701754385964886</v>
      </c>
      <c r="C166" s="12">
        <v>1.1325724340242848E-2</v>
      </c>
      <c r="D166" s="12">
        <v>0.19298245614035078</v>
      </c>
      <c r="E166" s="12">
        <v>2.7083253857102456E-3</v>
      </c>
      <c r="F166" s="12">
        <v>0.74999999999999967</v>
      </c>
      <c r="G166" s="12">
        <v>1.1818147137644713E-2</v>
      </c>
      <c r="H166" s="12">
        <v>0.24999999999999986</v>
      </c>
      <c r="I166" s="12">
        <v>3.9393823792149034E-3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1</v>
      </c>
      <c r="S166" s="12">
        <v>4.9242279740186281E-4</v>
      </c>
      <c r="T166" s="12">
        <v>0</v>
      </c>
      <c r="U166" s="12">
        <v>0</v>
      </c>
      <c r="V166" s="12">
        <v>0.45098039215686342</v>
      </c>
      <c r="W166" s="12">
        <v>1.6988586510364282E-2</v>
      </c>
      <c r="X166" s="12">
        <v>0.54901960784313819</v>
      </c>
      <c r="Y166" s="12">
        <v>2.068175749087826E-2</v>
      </c>
      <c r="Z166" s="63"/>
    </row>
    <row r="167" spans="1:26" x14ac:dyDescent="0.25">
      <c r="A167" s="1" t="s">
        <v>10</v>
      </c>
      <c r="B167" s="12">
        <v>0.81818181818181823</v>
      </c>
      <c r="C167" s="12">
        <v>6.4072205810201547E-3</v>
      </c>
      <c r="D167" s="12">
        <v>0.18181818181818188</v>
      </c>
      <c r="E167" s="12">
        <v>1.4238267957822567E-3</v>
      </c>
      <c r="F167" s="12">
        <v>0.46666666666666751</v>
      </c>
      <c r="G167" s="12">
        <v>2.4916968926189505E-2</v>
      </c>
      <c r="H167" s="12">
        <v>0.53333333333333433</v>
      </c>
      <c r="I167" s="12">
        <v>2.8476535915645151E-2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0.33333333333333337</v>
      </c>
      <c r="S167" s="12">
        <v>7.1191339789112836E-4</v>
      </c>
      <c r="T167" s="12">
        <v>0.66666666666666674</v>
      </c>
      <c r="U167" s="12">
        <v>1.4238267957822567E-3</v>
      </c>
      <c r="V167" s="12">
        <v>0.25352112676056371</v>
      </c>
      <c r="W167" s="12">
        <v>1.2814441162040313E-2</v>
      </c>
      <c r="X167" s="12">
        <v>0.7464788732394374</v>
      </c>
      <c r="Y167" s="12">
        <v>3.7731410088229798E-2</v>
      </c>
      <c r="Z167" s="63"/>
    </row>
    <row r="168" spans="1:26" x14ac:dyDescent="0.25">
      <c r="A168" s="1" t="s">
        <v>11</v>
      </c>
      <c r="B168" s="12">
        <v>0.28571428571428575</v>
      </c>
      <c r="C168" s="12">
        <v>1.1308935881824678E-3</v>
      </c>
      <c r="D168" s="12">
        <v>0.7142857142857143</v>
      </c>
      <c r="E168" s="12">
        <v>2.8272339704561696E-3</v>
      </c>
      <c r="F168" s="12">
        <v>0</v>
      </c>
      <c r="G168" s="12">
        <v>0</v>
      </c>
      <c r="H168" s="12">
        <v>0</v>
      </c>
      <c r="I168" s="12">
        <v>0</v>
      </c>
      <c r="J168" s="12">
        <v>0.4</v>
      </c>
      <c r="K168" s="12">
        <v>1.1308935881824678E-3</v>
      </c>
      <c r="L168" s="12">
        <v>0.6</v>
      </c>
      <c r="M168" s="12">
        <v>1.6963403822737016E-3</v>
      </c>
      <c r="N168" s="12">
        <v>0.14285714285714288</v>
      </c>
      <c r="O168" s="12">
        <v>5.654467940912339E-4</v>
      </c>
      <c r="P168" s="12">
        <v>0.8571428571428571</v>
      </c>
      <c r="Q168" s="12">
        <v>3.3926807645474032E-3</v>
      </c>
      <c r="R168" s="12">
        <v>0</v>
      </c>
      <c r="S168" s="12">
        <v>0</v>
      </c>
      <c r="T168" s="12">
        <v>0</v>
      </c>
      <c r="U168" s="12">
        <v>0</v>
      </c>
      <c r="V168" s="12">
        <v>0.14473684210526314</v>
      </c>
      <c r="W168" s="12">
        <v>1.2439829470007151E-2</v>
      </c>
      <c r="X168" s="12">
        <v>0.85526315789473584</v>
      </c>
      <c r="Y168" s="12">
        <v>7.3508083231860352E-2</v>
      </c>
      <c r="Z168" s="63"/>
    </row>
    <row r="169" spans="1:26" x14ac:dyDescent="0.25">
      <c r="A169" s="1" t="s">
        <v>20</v>
      </c>
      <c r="B169" s="12">
        <v>0.41025641025641024</v>
      </c>
      <c r="C169" s="12">
        <v>4.3719488446432656E-3</v>
      </c>
      <c r="D169" s="12">
        <v>0.58974358974358998</v>
      </c>
      <c r="E169" s="12">
        <v>6.2846764641746964E-3</v>
      </c>
      <c r="F169" s="12">
        <v>0.5333333333333331</v>
      </c>
      <c r="G169" s="12">
        <v>4.3719488446432656E-3</v>
      </c>
      <c r="H169" s="12">
        <v>0.46666666666666634</v>
      </c>
      <c r="I169" s="12">
        <v>3.8254552390628569E-3</v>
      </c>
      <c r="J169" s="12">
        <v>1</v>
      </c>
      <c r="K169" s="12">
        <v>1.0929872111608164E-3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0.29032258064516142</v>
      </c>
      <c r="W169" s="12">
        <v>9.8368849004473492E-3</v>
      </c>
      <c r="X169" s="12">
        <v>0.7096774193548383</v>
      </c>
      <c r="Y169" s="12">
        <v>2.4045718645537936E-2</v>
      </c>
      <c r="Z169" s="63"/>
    </row>
    <row r="170" spans="1:26" x14ac:dyDescent="0.25">
      <c r="A170" s="1" t="s">
        <v>13</v>
      </c>
      <c r="B170" s="12">
        <v>0.86206896551724144</v>
      </c>
      <c r="C170" s="12">
        <v>1.4597643689329243E-2</v>
      </c>
      <c r="D170" s="12">
        <v>0.13793103448275862</v>
      </c>
      <c r="E170" s="12">
        <v>2.3356229902926785E-3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0.21739130434782608</v>
      </c>
      <c r="W170" s="12">
        <v>1.4597643689329243E-2</v>
      </c>
      <c r="X170" s="12">
        <v>0.78260869565217395</v>
      </c>
      <c r="Y170" s="12">
        <v>5.2551517281585268E-2</v>
      </c>
      <c r="Z170" s="63"/>
    </row>
    <row r="171" spans="1:26" x14ac:dyDescent="0.25">
      <c r="A171" s="1" t="s">
        <v>14</v>
      </c>
      <c r="B171" s="12">
        <v>0.82222222222222285</v>
      </c>
      <c r="C171" s="12">
        <v>2.490047319690435E-2</v>
      </c>
      <c r="D171" s="12">
        <v>0.17777777777777812</v>
      </c>
      <c r="E171" s="12">
        <v>5.3838860966279748E-3</v>
      </c>
      <c r="F171" s="12">
        <v>1</v>
      </c>
      <c r="G171" s="12">
        <v>1.1216429367974952E-3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0.28248587570621553</v>
      </c>
      <c r="W171" s="12">
        <v>1.1216429367974951E-2</v>
      </c>
      <c r="X171" s="12">
        <v>0.71751412429378603</v>
      </c>
      <c r="Y171" s="12">
        <v>2.8489730594656315E-2</v>
      </c>
      <c r="Z171" s="63"/>
    </row>
    <row r="172" spans="1:26" x14ac:dyDescent="0.25">
      <c r="A172" s="1" t="s">
        <v>15</v>
      </c>
      <c r="B172" s="12">
        <v>0.47222222222222221</v>
      </c>
      <c r="C172" s="12">
        <v>9.7377693620087687E-3</v>
      </c>
      <c r="D172" s="12">
        <v>0.52777777777777779</v>
      </c>
      <c r="E172" s="12">
        <v>1.0883389286950977E-2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0.26262626262626265</v>
      </c>
      <c r="W172" s="12">
        <v>1.4893059024248707E-2</v>
      </c>
      <c r="X172" s="12">
        <v>0.73737373737373735</v>
      </c>
      <c r="Y172" s="12">
        <v>4.1815127260390599E-2</v>
      </c>
      <c r="Z172" s="63"/>
    </row>
    <row r="173" spans="1:26" x14ac:dyDescent="0.25">
      <c r="A173" s="1" t="s">
        <v>16</v>
      </c>
      <c r="B173" s="12">
        <v>0.5161290322580645</v>
      </c>
      <c r="C173" s="12">
        <v>6.6785242667518931E-3</v>
      </c>
      <c r="D173" s="12">
        <v>0.4838709677419355</v>
      </c>
      <c r="E173" s="12">
        <v>6.2611165000799E-3</v>
      </c>
      <c r="F173" s="12">
        <v>1</v>
      </c>
      <c r="G173" s="12">
        <v>2.0870388333599672E-3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0.33552631578947234</v>
      </c>
      <c r="W173" s="12">
        <v>2.128779610027166E-2</v>
      </c>
      <c r="X173" s="12">
        <v>0.66447368421052488</v>
      </c>
      <c r="Y173" s="12">
        <v>4.2158184433871405E-2</v>
      </c>
      <c r="Z173" s="63"/>
    </row>
    <row r="174" spans="1:26" x14ac:dyDescent="0.25">
      <c r="A174" s="1" t="s">
        <v>17</v>
      </c>
      <c r="B174" s="12">
        <v>0.76595744680851074</v>
      </c>
      <c r="C174" s="12">
        <v>1.2758191047543634E-2</v>
      </c>
      <c r="D174" s="12">
        <v>0.23404255319148917</v>
      </c>
      <c r="E174" s="12">
        <v>3.8983361534161072E-3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1</v>
      </c>
      <c r="O174" s="12">
        <v>7.087883915302014E-4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0.28787878787878773</v>
      </c>
      <c r="W174" s="12">
        <v>6.7334897195369158E-3</v>
      </c>
      <c r="X174" s="12">
        <v>0.71212121212121204</v>
      </c>
      <c r="Y174" s="12">
        <v>1.6656527200959746E-2</v>
      </c>
      <c r="Z174" s="63"/>
    </row>
    <row r="178" spans="1:11" ht="15" customHeight="1" x14ac:dyDescent="0.25">
      <c r="A178" s="147" t="s">
        <v>4</v>
      </c>
      <c r="B178" s="156" t="s">
        <v>304</v>
      </c>
      <c r="C178" s="143"/>
      <c r="D178" s="143"/>
      <c r="E178" s="143"/>
      <c r="F178" s="143"/>
      <c r="G178" s="144"/>
      <c r="H178" s="57"/>
      <c r="I178" s="58"/>
      <c r="J178" s="59"/>
      <c r="K178" s="59"/>
    </row>
    <row r="179" spans="1:11" ht="42.75" customHeight="1" x14ac:dyDescent="0.25">
      <c r="A179" s="120"/>
      <c r="B179" s="1" t="s">
        <v>159</v>
      </c>
      <c r="C179" s="1" t="s">
        <v>161</v>
      </c>
      <c r="D179" s="1" t="s">
        <v>160</v>
      </c>
      <c r="E179" s="1" t="s">
        <v>162</v>
      </c>
      <c r="F179" s="1" t="s">
        <v>132</v>
      </c>
      <c r="G179" s="1" t="s">
        <v>163</v>
      </c>
      <c r="H179" s="1" t="s">
        <v>197</v>
      </c>
      <c r="I179" s="1" t="s">
        <v>198</v>
      </c>
      <c r="J179" s="18" t="s">
        <v>199</v>
      </c>
      <c r="K179" s="19" t="s">
        <v>204</v>
      </c>
    </row>
    <row r="180" spans="1:11" x14ac:dyDescent="0.25">
      <c r="A180" s="1" t="s">
        <v>5</v>
      </c>
      <c r="B180" s="21">
        <v>49.31818181818182</v>
      </c>
      <c r="C180" s="21">
        <v>210</v>
      </c>
      <c r="D180" s="21">
        <v>42</v>
      </c>
      <c r="E180" s="21">
        <v>26.234592725392496</v>
      </c>
      <c r="F180" s="22">
        <v>8321.4285714285543</v>
      </c>
      <c r="G180" s="22">
        <v>5384.4537815126014</v>
      </c>
      <c r="H180" s="20">
        <f>G180/F180</f>
        <v>0.64705882352941269</v>
      </c>
      <c r="I180" s="22">
        <v>6111</v>
      </c>
      <c r="J180" s="23">
        <f t="shared" ref="J180:J191" si="11">B180*H180*I180</f>
        <v>195012.79411764734</v>
      </c>
      <c r="K180" s="25">
        <f>((J180*12/365)/I180/4.2)</f>
        <v>0.24979854955680938</v>
      </c>
    </row>
    <row r="181" spans="1:11" x14ac:dyDescent="0.25">
      <c r="A181" s="1" t="s">
        <v>6</v>
      </c>
      <c r="B181" s="21">
        <v>44.115849056603771</v>
      </c>
      <c r="C181" s="21">
        <v>63</v>
      </c>
      <c r="D181" s="21">
        <v>42</v>
      </c>
      <c r="E181" s="21">
        <v>5.3529032780430086</v>
      </c>
      <c r="F181" s="22">
        <v>13295.238095238055</v>
      </c>
      <c r="G181" s="22">
        <v>7536.3381716323011</v>
      </c>
      <c r="H181" s="20">
        <f t="shared" ref="H181:H192" si="12">G181/F181</f>
        <v>0.56684491978609886</v>
      </c>
      <c r="I181" s="22">
        <v>9955</v>
      </c>
      <c r="J181" s="23">
        <f t="shared" si="11"/>
        <v>248943.14117647172</v>
      </c>
      <c r="K181" s="25">
        <f t="shared" ref="K181:K192" si="13">((J181*12/365)/I181/4.2)</f>
        <v>0.19574829682807207</v>
      </c>
    </row>
    <row r="182" spans="1:11" x14ac:dyDescent="0.25">
      <c r="A182" s="1" t="s">
        <v>7</v>
      </c>
      <c r="B182" s="21">
        <v>55.908542713567812</v>
      </c>
      <c r="C182" s="21">
        <v>252</v>
      </c>
      <c r="D182" s="21">
        <v>37.799999999999997</v>
      </c>
      <c r="E182" s="21">
        <v>35.565045806157912</v>
      </c>
      <c r="F182" s="22">
        <v>40028.095238095237</v>
      </c>
      <c r="G182" s="22">
        <v>25049.028152141487</v>
      </c>
      <c r="H182" s="20">
        <f t="shared" si="12"/>
        <v>0.62578616352201577</v>
      </c>
      <c r="I182" s="22">
        <v>23281.428571428569</v>
      </c>
      <c r="J182" s="23">
        <f t="shared" si="11"/>
        <v>814542.5094339659</v>
      </c>
      <c r="K182" s="25">
        <f t="shared" si="13"/>
        <v>0.27386921685190091</v>
      </c>
    </row>
    <row r="183" spans="1:11" x14ac:dyDescent="0.25">
      <c r="A183" s="1" t="s">
        <v>8</v>
      </c>
      <c r="B183" s="21">
        <v>52.025513513467068</v>
      </c>
      <c r="C183" s="21">
        <v>210</v>
      </c>
      <c r="D183" s="21">
        <v>42</v>
      </c>
      <c r="E183" s="21">
        <v>35.786561164199753</v>
      </c>
      <c r="F183" s="22">
        <v>52403.15476190472</v>
      </c>
      <c r="G183" s="22">
        <v>11618.568374661694</v>
      </c>
      <c r="H183" s="20">
        <f t="shared" si="12"/>
        <v>0.22171505565745045</v>
      </c>
      <c r="I183" s="22">
        <v>41553</v>
      </c>
      <c r="J183" s="23">
        <f t="shared" si="11"/>
        <v>479307.19090628537</v>
      </c>
      <c r="K183" s="25">
        <f t="shared" si="13"/>
        <v>9.0292286686855516E-2</v>
      </c>
    </row>
    <row r="184" spans="1:11" x14ac:dyDescent="0.25">
      <c r="A184" s="1" t="s">
        <v>9</v>
      </c>
      <c r="B184" s="21">
        <v>48.754448741921863</v>
      </c>
      <c r="C184" s="21">
        <v>189</v>
      </c>
      <c r="D184" s="21">
        <v>8.4</v>
      </c>
      <c r="E184" s="21">
        <v>17.137325586960827</v>
      </c>
      <c r="F184" s="22">
        <v>19910.714285714275</v>
      </c>
      <c r="G184" s="22">
        <v>11746.591401342845</v>
      </c>
      <c r="H184" s="20">
        <f t="shared" si="12"/>
        <v>0.58996333495533604</v>
      </c>
      <c r="I184" s="22">
        <v>17420</v>
      </c>
      <c r="J184" s="23">
        <f t="shared" si="11"/>
        <v>501057.33356573572</v>
      </c>
      <c r="K184" s="25">
        <f t="shared" si="13"/>
        <v>0.22515332425591555</v>
      </c>
    </row>
    <row r="185" spans="1:11" x14ac:dyDescent="0.25">
      <c r="A185" s="1" t="s">
        <v>10</v>
      </c>
      <c r="B185" s="21">
        <v>41.148870092361797</v>
      </c>
      <c r="C185" s="21">
        <v>78.75</v>
      </c>
      <c r="D185" s="21">
        <v>21</v>
      </c>
      <c r="E185" s="21">
        <v>9.1451005180786265</v>
      </c>
      <c r="F185" s="22">
        <v>62393.571428571428</v>
      </c>
      <c r="G185" s="22">
        <v>24421.021444439404</v>
      </c>
      <c r="H185" s="20">
        <f t="shared" si="12"/>
        <v>0.39140284624349081</v>
      </c>
      <c r="I185" s="22">
        <v>29200</v>
      </c>
      <c r="J185" s="23">
        <f t="shared" si="11"/>
        <v>470288.91831653862</v>
      </c>
      <c r="K185" s="25">
        <f t="shared" si="13"/>
        <v>0.12607268003016878</v>
      </c>
    </row>
    <row r="186" spans="1:11" x14ac:dyDescent="0.25">
      <c r="A186" s="1" t="s">
        <v>11</v>
      </c>
      <c r="B186" s="21">
        <v>51.123532230309436</v>
      </c>
      <c r="C186" s="21">
        <v>84</v>
      </c>
      <c r="D186" s="21">
        <v>42</v>
      </c>
      <c r="E186" s="21">
        <v>16.757523832777352</v>
      </c>
      <c r="F186" s="22">
        <v>28547.02380952378</v>
      </c>
      <c r="G186" s="22">
        <v>4991.2733843537289</v>
      </c>
      <c r="H186" s="20">
        <f t="shared" si="12"/>
        <v>0.17484391429584173</v>
      </c>
      <c r="I186" s="22">
        <v>24787.38095238095</v>
      </c>
      <c r="J186" s="23">
        <f t="shared" si="11"/>
        <v>221565.43739214103</v>
      </c>
      <c r="K186" s="25">
        <f t="shared" si="13"/>
        <v>6.9969772898449509E-2</v>
      </c>
    </row>
    <row r="187" spans="1:11" x14ac:dyDescent="0.25">
      <c r="A187" s="1" t="s">
        <v>12</v>
      </c>
      <c r="B187" s="21">
        <v>48.057912912154769</v>
      </c>
      <c r="C187" s="21">
        <v>105</v>
      </c>
      <c r="D187" s="21">
        <v>42</v>
      </c>
      <c r="E187" s="21">
        <v>9.7902283771407568</v>
      </c>
      <c r="F187" s="22">
        <v>9040.4761904761999</v>
      </c>
      <c r="G187" s="22">
        <v>3306.3043967587032</v>
      </c>
      <c r="H187" s="20">
        <f t="shared" si="12"/>
        <v>0.36572237204073055</v>
      </c>
      <c r="I187" s="22">
        <v>13800</v>
      </c>
      <c r="J187" s="23">
        <f t="shared" si="11"/>
        <v>242546.78389672932</v>
      </c>
      <c r="K187" s="25">
        <f t="shared" si="13"/>
        <v>0.13758006971084222</v>
      </c>
    </row>
    <row r="188" spans="1:11" x14ac:dyDescent="0.25">
      <c r="A188" s="1" t="s">
        <v>13</v>
      </c>
      <c r="B188" s="21">
        <v>48.873202216099955</v>
      </c>
      <c r="C188" s="21">
        <v>268.8</v>
      </c>
      <c r="D188" s="21">
        <v>42</v>
      </c>
      <c r="E188" s="21">
        <v>31.821559003887963</v>
      </c>
      <c r="F188" s="22">
        <v>26594.999999999945</v>
      </c>
      <c r="G188" s="22">
        <v>9223.0887752425861</v>
      </c>
      <c r="H188" s="20">
        <f t="shared" si="12"/>
        <v>0.34679784828887406</v>
      </c>
      <c r="I188" s="22">
        <v>21555</v>
      </c>
      <c r="J188" s="23">
        <f t="shared" si="11"/>
        <v>365338.31107711984</v>
      </c>
      <c r="K188" s="25">
        <f t="shared" si="13"/>
        <v>0.13267413986325241</v>
      </c>
    </row>
    <row r="189" spans="1:11" x14ac:dyDescent="0.25">
      <c r="A189" s="1" t="s">
        <v>14</v>
      </c>
      <c r="B189" s="21">
        <v>50.475903614457842</v>
      </c>
      <c r="C189" s="21">
        <v>210</v>
      </c>
      <c r="D189" s="21">
        <v>42</v>
      </c>
      <c r="E189" s="21">
        <v>21.280906687269969</v>
      </c>
      <c r="F189" s="22">
        <v>25289.999999999982</v>
      </c>
      <c r="G189" s="22">
        <v>13243.343848580495</v>
      </c>
      <c r="H189" s="20">
        <f t="shared" si="12"/>
        <v>0.52365930599369337</v>
      </c>
      <c r="I189" s="22">
        <v>18230</v>
      </c>
      <c r="J189" s="23">
        <f t="shared" si="11"/>
        <v>481858.58044164279</v>
      </c>
      <c r="K189" s="25">
        <f t="shared" si="13"/>
        <v>0.20690549241605913</v>
      </c>
    </row>
    <row r="190" spans="1:11" x14ac:dyDescent="0.25">
      <c r="A190" s="1" t="s">
        <v>15</v>
      </c>
      <c r="B190" s="21">
        <v>46.883720930232542</v>
      </c>
      <c r="C190" s="21">
        <v>147</v>
      </c>
      <c r="D190" s="21">
        <v>42</v>
      </c>
      <c r="E190" s="21">
        <v>16.069485159170686</v>
      </c>
      <c r="F190" s="22">
        <v>18342.142857142899</v>
      </c>
      <c r="G190" s="22">
        <v>5842.3121693121748</v>
      </c>
      <c r="H190" s="20">
        <f t="shared" si="12"/>
        <v>0.31851851851851809</v>
      </c>
      <c r="I190" s="22">
        <v>19824</v>
      </c>
      <c r="J190" s="23">
        <f t="shared" si="11"/>
        <v>296038.3999999995</v>
      </c>
      <c r="K190" s="25">
        <f t="shared" si="13"/>
        <v>0.11689497716894957</v>
      </c>
    </row>
    <row r="191" spans="1:11" x14ac:dyDescent="0.25">
      <c r="A191" s="1" t="s">
        <v>16</v>
      </c>
      <c r="B191" s="21">
        <v>47.311827807491582</v>
      </c>
      <c r="C191" s="21">
        <v>63</v>
      </c>
      <c r="D191" s="21">
        <v>42</v>
      </c>
      <c r="E191" s="21">
        <v>7.7987122127460999</v>
      </c>
      <c r="F191" s="22">
        <v>23972.02380952382</v>
      </c>
      <c r="G191" s="22">
        <v>8953.7822034317451</v>
      </c>
      <c r="H191" s="20">
        <f t="shared" si="12"/>
        <v>0.37350964918842217</v>
      </c>
      <c r="I191" s="22">
        <v>20117</v>
      </c>
      <c r="J191" s="23">
        <f t="shared" si="11"/>
        <v>355496.04076898453</v>
      </c>
      <c r="K191" s="25">
        <f t="shared" si="13"/>
        <v>0.13832817383044396</v>
      </c>
    </row>
    <row r="192" spans="1:11" x14ac:dyDescent="0.25">
      <c r="A192" s="1" t="s">
        <v>17</v>
      </c>
      <c r="B192" s="21">
        <v>45.543272727272729</v>
      </c>
      <c r="C192" s="21">
        <v>126</v>
      </c>
      <c r="D192" s="21">
        <v>26.88</v>
      </c>
      <c r="E192" s="21">
        <v>16.007677432377488</v>
      </c>
      <c r="F192" s="22">
        <v>12206.666666666681</v>
      </c>
      <c r="G192" s="22">
        <v>5837.9710144927603</v>
      </c>
      <c r="H192" s="20">
        <f t="shared" si="12"/>
        <v>0.47826086956521741</v>
      </c>
      <c r="I192" s="22">
        <v>10448</v>
      </c>
      <c r="J192" s="23">
        <f>B192*H192*I192</f>
        <v>227573.79339130438</v>
      </c>
      <c r="K192" s="25">
        <f t="shared" si="13"/>
        <v>0.17050148898153666</v>
      </c>
    </row>
    <row r="193" spans="1:38" x14ac:dyDescent="0.25">
      <c r="I193" s="24">
        <f>SUM(I180:I192)</f>
        <v>256281.80952380953</v>
      </c>
      <c r="J193" s="23">
        <f>SUM(J180:J192)</f>
        <v>4899569.2344845654</v>
      </c>
      <c r="K193" s="62"/>
    </row>
    <row r="196" spans="1:38" ht="15" customHeight="1" x14ac:dyDescent="0.25">
      <c r="A196" s="156" t="s">
        <v>305</v>
      </c>
      <c r="B196" s="143"/>
      <c r="C196" s="143"/>
      <c r="D196" s="143"/>
      <c r="E196" s="143"/>
      <c r="F196" s="144"/>
      <c r="G196" s="63"/>
    </row>
    <row r="197" spans="1:38" ht="31.5" customHeight="1" x14ac:dyDescent="0.25">
      <c r="A197" s="1" t="s">
        <v>159</v>
      </c>
      <c r="B197" s="1" t="s">
        <v>160</v>
      </c>
      <c r="C197" s="1" t="s">
        <v>161</v>
      </c>
      <c r="D197" s="1" t="s">
        <v>162</v>
      </c>
      <c r="E197" s="1" t="s">
        <v>132</v>
      </c>
      <c r="F197" s="1" t="s">
        <v>163</v>
      </c>
      <c r="G197" s="1" t="s">
        <v>197</v>
      </c>
      <c r="H197" s="18" t="s">
        <v>199</v>
      </c>
      <c r="I197" s="19" t="s">
        <v>204</v>
      </c>
    </row>
    <row r="198" spans="1:38" x14ac:dyDescent="0.25">
      <c r="A198" s="21">
        <v>48.733573179622283</v>
      </c>
      <c r="B198" s="21">
        <v>8.4</v>
      </c>
      <c r="C198" s="21">
        <v>268.8</v>
      </c>
      <c r="D198" s="21">
        <v>23.480374479715248</v>
      </c>
      <c r="E198" s="22">
        <v>256282</v>
      </c>
      <c r="F198" s="22">
        <v>99916.505807110545</v>
      </c>
      <c r="G198" s="20">
        <f>F198/E198</f>
        <v>0.38986938531426535</v>
      </c>
      <c r="H198" s="23">
        <f>A198*E198*G198</f>
        <v>4869288.3476029774</v>
      </c>
      <c r="I198" s="25">
        <f>((H198*12/365)/E198/4.2)</f>
        <v>0.14872585690573076</v>
      </c>
    </row>
    <row r="202" spans="1:38" ht="15" customHeight="1" x14ac:dyDescent="0.25">
      <c r="A202" s="147" t="s">
        <v>4</v>
      </c>
      <c r="B202" s="156" t="s">
        <v>213</v>
      </c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4"/>
      <c r="AL202" s="63"/>
    </row>
    <row r="203" spans="1:38" x14ac:dyDescent="0.25">
      <c r="A203" s="148"/>
      <c r="B203" s="156" t="s">
        <v>1</v>
      </c>
      <c r="C203" s="143"/>
      <c r="D203" s="143"/>
      <c r="E203" s="143"/>
      <c r="F203" s="143"/>
      <c r="G203" s="144"/>
      <c r="H203" s="156" t="s">
        <v>178</v>
      </c>
      <c r="I203" s="143"/>
      <c r="J203" s="143"/>
      <c r="K203" s="143"/>
      <c r="L203" s="143"/>
      <c r="M203" s="144"/>
      <c r="N203" s="156" t="s">
        <v>179</v>
      </c>
      <c r="O203" s="143"/>
      <c r="P203" s="143"/>
      <c r="Q203" s="143"/>
      <c r="R203" s="143"/>
      <c r="S203" s="144"/>
      <c r="T203" s="156" t="s">
        <v>180</v>
      </c>
      <c r="U203" s="143"/>
      <c r="V203" s="143"/>
      <c r="W203" s="143"/>
      <c r="X203" s="143"/>
      <c r="Y203" s="144"/>
      <c r="Z203" s="156" t="s">
        <v>322</v>
      </c>
      <c r="AA203" s="143"/>
      <c r="AB203" s="143"/>
      <c r="AC203" s="143"/>
      <c r="AD203" s="143"/>
      <c r="AE203" s="144"/>
      <c r="AF203" s="156" t="s">
        <v>2</v>
      </c>
      <c r="AG203" s="143"/>
      <c r="AH203" s="143"/>
      <c r="AI203" s="143"/>
      <c r="AJ203" s="143"/>
      <c r="AK203" s="144"/>
      <c r="AL203" s="63"/>
    </row>
    <row r="204" spans="1:38" ht="25.5" x14ac:dyDescent="0.25">
      <c r="A204" s="120"/>
      <c r="B204" s="1" t="s">
        <v>159</v>
      </c>
      <c r="C204" s="1" t="s">
        <v>160</v>
      </c>
      <c r="D204" s="1" t="s">
        <v>161</v>
      </c>
      <c r="E204" s="1" t="s">
        <v>162</v>
      </c>
      <c r="F204" s="1" t="s">
        <v>132</v>
      </c>
      <c r="G204" s="1" t="s">
        <v>163</v>
      </c>
      <c r="H204" s="1" t="s">
        <v>159</v>
      </c>
      <c r="I204" s="1" t="s">
        <v>160</v>
      </c>
      <c r="J204" s="1" t="s">
        <v>161</v>
      </c>
      <c r="K204" s="1" t="s">
        <v>162</v>
      </c>
      <c r="L204" s="1" t="s">
        <v>132</v>
      </c>
      <c r="M204" s="1" t="s">
        <v>163</v>
      </c>
      <c r="N204" s="1" t="s">
        <v>159</v>
      </c>
      <c r="O204" s="1" t="s">
        <v>160</v>
      </c>
      <c r="P204" s="1" t="s">
        <v>161</v>
      </c>
      <c r="Q204" s="1" t="s">
        <v>162</v>
      </c>
      <c r="R204" s="1" t="s">
        <v>132</v>
      </c>
      <c r="S204" s="1" t="s">
        <v>163</v>
      </c>
      <c r="T204" s="1" t="s">
        <v>159</v>
      </c>
      <c r="U204" s="1" t="s">
        <v>160</v>
      </c>
      <c r="V204" s="1" t="s">
        <v>161</v>
      </c>
      <c r="W204" s="1" t="s">
        <v>162</v>
      </c>
      <c r="X204" s="1" t="s">
        <v>132</v>
      </c>
      <c r="Y204" s="1" t="s">
        <v>163</v>
      </c>
      <c r="Z204" s="1" t="s">
        <v>159</v>
      </c>
      <c r="AA204" s="1" t="s">
        <v>160</v>
      </c>
      <c r="AB204" s="1" t="s">
        <v>161</v>
      </c>
      <c r="AC204" s="1" t="s">
        <v>162</v>
      </c>
      <c r="AD204" s="1" t="s">
        <v>132</v>
      </c>
      <c r="AE204" s="1" t="s">
        <v>163</v>
      </c>
      <c r="AF204" s="1" t="s">
        <v>159</v>
      </c>
      <c r="AG204" s="1" t="s">
        <v>160</v>
      </c>
      <c r="AH204" s="1" t="s">
        <v>161</v>
      </c>
      <c r="AI204" s="1" t="s">
        <v>162</v>
      </c>
      <c r="AJ204" s="1" t="s">
        <v>132</v>
      </c>
      <c r="AK204" s="1" t="s">
        <v>163</v>
      </c>
      <c r="AL204" s="63"/>
    </row>
    <row r="205" spans="1:38" x14ac:dyDescent="0.25">
      <c r="A205" s="1" t="s">
        <v>5</v>
      </c>
      <c r="B205" s="21">
        <v>44.1</v>
      </c>
      <c r="C205" s="21">
        <v>42</v>
      </c>
      <c r="D205" s="21">
        <v>52.5</v>
      </c>
      <c r="E205" s="21">
        <v>4.2035097129466577</v>
      </c>
      <c r="F205" s="22">
        <v>778.81652661064459</v>
      </c>
      <c r="G205" s="22">
        <v>599.08963585434196</v>
      </c>
      <c r="H205" s="21"/>
      <c r="I205" s="21"/>
      <c r="J205" s="21"/>
      <c r="K205" s="21"/>
      <c r="L205" s="22">
        <v>0</v>
      </c>
      <c r="M205" s="22">
        <v>0</v>
      </c>
      <c r="N205" s="21"/>
      <c r="O205" s="21"/>
      <c r="P205" s="21"/>
      <c r="Q205" s="21"/>
      <c r="R205" s="22">
        <v>0</v>
      </c>
      <c r="S205" s="22">
        <v>0</v>
      </c>
      <c r="T205" s="21"/>
      <c r="U205" s="21"/>
      <c r="V205" s="21"/>
      <c r="W205" s="21"/>
      <c r="X205" s="22">
        <v>0</v>
      </c>
      <c r="Y205" s="22">
        <v>0</v>
      </c>
      <c r="Z205" s="21"/>
      <c r="AA205" s="21"/>
      <c r="AB205" s="21"/>
      <c r="AC205" s="21"/>
      <c r="AD205" s="22">
        <v>0</v>
      </c>
      <c r="AE205" s="22">
        <v>0</v>
      </c>
      <c r="AF205" s="21">
        <v>50.249999999999993</v>
      </c>
      <c r="AG205" s="21">
        <v>42</v>
      </c>
      <c r="AH205" s="21">
        <v>210</v>
      </c>
      <c r="AI205" s="21">
        <v>28.326033286209231</v>
      </c>
      <c r="AJ205" s="22">
        <v>5331.8977591036482</v>
      </c>
      <c r="AK205" s="22">
        <v>3354.9019607843161</v>
      </c>
      <c r="AL205" s="63"/>
    </row>
    <row r="206" spans="1:38" x14ac:dyDescent="0.25">
      <c r="A206" s="1" t="s">
        <v>321</v>
      </c>
      <c r="B206" s="21"/>
      <c r="C206" s="21"/>
      <c r="D206" s="21"/>
      <c r="E206" s="21"/>
      <c r="F206" s="22">
        <v>0</v>
      </c>
      <c r="G206" s="22">
        <v>0</v>
      </c>
      <c r="H206" s="21">
        <v>42</v>
      </c>
      <c r="I206" s="21">
        <v>42</v>
      </c>
      <c r="J206" s="21">
        <v>42</v>
      </c>
      <c r="K206" s="21">
        <v>0</v>
      </c>
      <c r="L206" s="22">
        <v>532.37840590781798</v>
      </c>
      <c r="M206" s="22">
        <v>266.18920295390899</v>
      </c>
      <c r="N206" s="21"/>
      <c r="O206" s="21"/>
      <c r="P206" s="21"/>
      <c r="Q206" s="21"/>
      <c r="R206" s="22">
        <v>0</v>
      </c>
      <c r="S206" s="22">
        <v>0</v>
      </c>
      <c r="T206" s="21">
        <v>52.5</v>
      </c>
      <c r="U206" s="21">
        <v>52.5</v>
      </c>
      <c r="V206" s="21">
        <v>52.5</v>
      </c>
      <c r="W206" s="21">
        <v>0</v>
      </c>
      <c r="X206" s="22">
        <v>106.4756811815636</v>
      </c>
      <c r="Y206" s="22">
        <v>53.237840590781801</v>
      </c>
      <c r="Z206" s="21"/>
      <c r="AA206" s="21"/>
      <c r="AB206" s="21"/>
      <c r="AC206" s="21"/>
      <c r="AD206" s="22">
        <v>0</v>
      </c>
      <c r="AE206" s="22">
        <v>0</v>
      </c>
      <c r="AF206" s="21">
        <v>44.137799999999999</v>
      </c>
      <c r="AG206" s="21">
        <v>42</v>
      </c>
      <c r="AH206" s="21">
        <v>63</v>
      </c>
      <c r="AI206" s="21">
        <v>5.4265114374740291</v>
      </c>
      <c r="AJ206" s="22">
        <v>9316.6221033868351</v>
      </c>
      <c r="AK206" s="22">
        <v>5323.7840590781807</v>
      </c>
      <c r="AL206" s="63"/>
    </row>
    <row r="207" spans="1:38" x14ac:dyDescent="0.25">
      <c r="A207" s="1" t="s">
        <v>7</v>
      </c>
      <c r="B207" s="21"/>
      <c r="C207" s="21"/>
      <c r="D207" s="21"/>
      <c r="E207" s="21"/>
      <c r="F207" s="22">
        <v>0</v>
      </c>
      <c r="G207" s="22">
        <v>0</v>
      </c>
      <c r="H207" s="21">
        <v>58.743243243243235</v>
      </c>
      <c r="I207" s="21">
        <v>42</v>
      </c>
      <c r="J207" s="21">
        <v>252</v>
      </c>
      <c r="K207" s="21">
        <v>42.393357921768335</v>
      </c>
      <c r="L207" s="22">
        <v>3378.3776475890077</v>
      </c>
      <c r="M207" s="22">
        <v>2717.3907165389833</v>
      </c>
      <c r="N207" s="21"/>
      <c r="O207" s="21"/>
      <c r="P207" s="21"/>
      <c r="Q207" s="21"/>
      <c r="R207" s="22">
        <v>0</v>
      </c>
      <c r="S207" s="22">
        <v>0</v>
      </c>
      <c r="T207" s="21"/>
      <c r="U207" s="21"/>
      <c r="V207" s="21"/>
      <c r="W207" s="21"/>
      <c r="X207" s="22">
        <v>0</v>
      </c>
      <c r="Y207" s="22">
        <v>0</v>
      </c>
      <c r="Z207" s="21"/>
      <c r="AA207" s="21"/>
      <c r="AB207" s="21"/>
      <c r="AC207" s="21"/>
      <c r="AD207" s="22">
        <v>0</v>
      </c>
      <c r="AE207" s="22">
        <v>0</v>
      </c>
      <c r="AF207" s="21">
        <v>55.261111111111099</v>
      </c>
      <c r="AG207" s="21">
        <v>37.799999999999997</v>
      </c>
      <c r="AH207" s="21">
        <v>252</v>
      </c>
      <c r="AI207" s="21">
        <v>33.781988397299074</v>
      </c>
      <c r="AJ207" s="22">
        <v>19976.49391617845</v>
      </c>
      <c r="AK207" s="22">
        <v>11897.764758900386</v>
      </c>
      <c r="AL207" s="63"/>
    </row>
    <row r="208" spans="1:38" x14ac:dyDescent="0.25">
      <c r="A208" s="1" t="s">
        <v>8</v>
      </c>
      <c r="B208" s="21">
        <v>42</v>
      </c>
      <c r="C208" s="21">
        <v>42</v>
      </c>
      <c r="D208" s="21">
        <v>42</v>
      </c>
      <c r="E208" s="21">
        <v>0</v>
      </c>
      <c r="F208" s="22">
        <v>4179.8971541279134</v>
      </c>
      <c r="G208" s="22">
        <v>1475.2578191039697</v>
      </c>
      <c r="H208" s="21">
        <v>59.85</v>
      </c>
      <c r="I208" s="21">
        <v>42</v>
      </c>
      <c r="J208" s="21">
        <v>210</v>
      </c>
      <c r="K208" s="21">
        <v>50.158007415361418</v>
      </c>
      <c r="L208" s="22">
        <v>5409.27867004789</v>
      </c>
      <c r="M208" s="22">
        <v>2458.7630318399492</v>
      </c>
      <c r="N208" s="21"/>
      <c r="O208" s="21"/>
      <c r="P208" s="21"/>
      <c r="Q208" s="21"/>
      <c r="R208" s="22">
        <v>0</v>
      </c>
      <c r="S208" s="22">
        <v>0</v>
      </c>
      <c r="T208" s="21"/>
      <c r="U208" s="21"/>
      <c r="V208" s="21"/>
      <c r="W208" s="21"/>
      <c r="X208" s="22">
        <v>0</v>
      </c>
      <c r="Y208" s="22">
        <v>0</v>
      </c>
      <c r="Z208" s="21"/>
      <c r="AA208" s="21"/>
      <c r="AB208" s="21"/>
      <c r="AC208" s="21"/>
      <c r="AD208" s="22">
        <v>0</v>
      </c>
      <c r="AE208" s="22">
        <v>0</v>
      </c>
      <c r="AF208" s="21">
        <v>50.999999999999993</v>
      </c>
      <c r="AG208" s="21">
        <v>42</v>
      </c>
      <c r="AH208" s="21">
        <v>189</v>
      </c>
      <c r="AI208" s="21">
        <v>31.131779636052162</v>
      </c>
      <c r="AJ208" s="22">
        <v>31963.919413919386</v>
      </c>
      <c r="AK208" s="22">
        <v>5163.4023668638947</v>
      </c>
      <c r="AL208" s="63"/>
    </row>
    <row r="209" spans="1:38" x14ac:dyDescent="0.25">
      <c r="A209" s="1" t="s">
        <v>9</v>
      </c>
      <c r="B209" s="21">
        <v>53.199999999999996</v>
      </c>
      <c r="C209" s="21">
        <v>42</v>
      </c>
      <c r="D209" s="21">
        <v>189</v>
      </c>
      <c r="E209" s="21">
        <v>22.83732959531963</v>
      </c>
      <c r="F209" s="22">
        <v>3597.707039337477</v>
      </c>
      <c r="G209" s="22">
        <v>2840.2950310559017</v>
      </c>
      <c r="H209" s="21">
        <v>50.749999999999993</v>
      </c>
      <c r="I209" s="21">
        <v>42</v>
      </c>
      <c r="J209" s="21">
        <v>147</v>
      </c>
      <c r="K209" s="21">
        <v>18.105128996119472</v>
      </c>
      <c r="L209" s="22">
        <v>4039.5307108350626</v>
      </c>
      <c r="M209" s="22">
        <v>3029.6480331262956</v>
      </c>
      <c r="N209" s="21"/>
      <c r="O209" s="21"/>
      <c r="P209" s="21"/>
      <c r="Q209" s="21"/>
      <c r="R209" s="22">
        <v>0</v>
      </c>
      <c r="S209" s="22">
        <v>0</v>
      </c>
      <c r="T209" s="21"/>
      <c r="U209" s="21"/>
      <c r="V209" s="21"/>
      <c r="W209" s="21"/>
      <c r="X209" s="22">
        <v>0</v>
      </c>
      <c r="Y209" s="22">
        <v>0</v>
      </c>
      <c r="Z209" s="21">
        <v>47.25</v>
      </c>
      <c r="AA209" s="21">
        <v>42</v>
      </c>
      <c r="AB209" s="21">
        <v>52.5</v>
      </c>
      <c r="AC209" s="21">
        <v>5.2709188619872895</v>
      </c>
      <c r="AD209" s="22">
        <v>126.23533471359561</v>
      </c>
      <c r="AE209" s="22">
        <v>126.23533471359561</v>
      </c>
      <c r="AF209" s="21">
        <v>44.501470588235293</v>
      </c>
      <c r="AG209" s="21">
        <v>8.4</v>
      </c>
      <c r="AH209" s="21">
        <v>84</v>
      </c>
      <c r="AI209" s="21">
        <v>9.7866560672509184</v>
      </c>
      <c r="AJ209" s="22">
        <v>9657.0031055900581</v>
      </c>
      <c r="AK209" s="22">
        <v>4292.0013802622543</v>
      </c>
      <c r="AL209" s="63"/>
    </row>
    <row r="210" spans="1:38" x14ac:dyDescent="0.25">
      <c r="A210" s="1" t="s">
        <v>10</v>
      </c>
      <c r="B210" s="21">
        <v>42.303333333333335</v>
      </c>
      <c r="C210" s="21">
        <v>23.1</v>
      </c>
      <c r="D210" s="21">
        <v>78.75</v>
      </c>
      <c r="E210" s="21">
        <v>16.940271636523203</v>
      </c>
      <c r="F210" s="22">
        <v>2007.5327380952356</v>
      </c>
      <c r="G210" s="22">
        <v>1642.5267857142837</v>
      </c>
      <c r="H210" s="21">
        <v>40.455882352941181</v>
      </c>
      <c r="I210" s="21">
        <v>21</v>
      </c>
      <c r="J210" s="21">
        <v>52.5</v>
      </c>
      <c r="K210" s="21">
        <v>6.7442198554850536</v>
      </c>
      <c r="L210" s="22">
        <v>13687.723214285681</v>
      </c>
      <c r="M210" s="22">
        <v>6205.1011904761863</v>
      </c>
      <c r="N210" s="21"/>
      <c r="O210" s="21"/>
      <c r="P210" s="21"/>
      <c r="Q210" s="21"/>
      <c r="R210" s="22">
        <v>0</v>
      </c>
      <c r="S210" s="22">
        <v>0</v>
      </c>
      <c r="T210" s="21"/>
      <c r="U210" s="21"/>
      <c r="V210" s="21"/>
      <c r="W210" s="21"/>
      <c r="X210" s="22">
        <v>0</v>
      </c>
      <c r="Y210" s="22">
        <v>0</v>
      </c>
      <c r="Z210" s="21">
        <v>42</v>
      </c>
      <c r="AA210" s="21">
        <v>42</v>
      </c>
      <c r="AB210" s="21">
        <v>42</v>
      </c>
      <c r="AC210" s="21">
        <v>0</v>
      </c>
      <c r="AD210" s="22">
        <v>547.50892857142799</v>
      </c>
      <c r="AE210" s="22">
        <v>182.50297619047601</v>
      </c>
      <c r="AF210" s="21">
        <v>42.116666666666667</v>
      </c>
      <c r="AG210" s="21">
        <v>25.2</v>
      </c>
      <c r="AH210" s="21">
        <v>52.5</v>
      </c>
      <c r="AI210" s="21">
        <v>6.547857684467127</v>
      </c>
      <c r="AJ210" s="22">
        <v>12957.71130952378</v>
      </c>
      <c r="AK210" s="22">
        <v>3285.0535714285684</v>
      </c>
      <c r="AL210" s="63"/>
    </row>
    <row r="211" spans="1:38" x14ac:dyDescent="0.25">
      <c r="A211" s="1" t="s">
        <v>11</v>
      </c>
      <c r="B211" s="21">
        <v>42</v>
      </c>
      <c r="C211" s="21">
        <v>42</v>
      </c>
      <c r="D211" s="21">
        <v>42</v>
      </c>
      <c r="E211" s="21">
        <v>0</v>
      </c>
      <c r="F211" s="22">
        <v>1014.68810916179</v>
      </c>
      <c r="G211" s="22">
        <v>289.91088833193999</v>
      </c>
      <c r="H211" s="21"/>
      <c r="I211" s="21"/>
      <c r="J211" s="21"/>
      <c r="K211" s="21"/>
      <c r="L211" s="22">
        <v>0</v>
      </c>
      <c r="M211" s="22">
        <v>0</v>
      </c>
      <c r="N211" s="21">
        <v>63</v>
      </c>
      <c r="O211" s="21">
        <v>42</v>
      </c>
      <c r="P211" s="21">
        <v>84</v>
      </c>
      <c r="Q211" s="21">
        <v>21.036311991923828</v>
      </c>
      <c r="R211" s="22">
        <v>724.77722082984997</v>
      </c>
      <c r="S211" s="22">
        <v>289.91088833193999</v>
      </c>
      <c r="T211" s="21">
        <v>42</v>
      </c>
      <c r="U211" s="21">
        <v>42</v>
      </c>
      <c r="V211" s="21">
        <v>42</v>
      </c>
      <c r="W211" s="21">
        <v>0</v>
      </c>
      <c r="X211" s="22">
        <v>1014.68810916179</v>
      </c>
      <c r="Y211" s="22">
        <v>144.95544416596999</v>
      </c>
      <c r="Z211" s="21"/>
      <c r="AA211" s="21"/>
      <c r="AB211" s="21"/>
      <c r="AC211" s="21"/>
      <c r="AD211" s="22">
        <v>0</v>
      </c>
      <c r="AE211" s="22">
        <v>0</v>
      </c>
      <c r="AF211" s="21">
        <v>48.68181818181818</v>
      </c>
      <c r="AG211" s="21">
        <v>42</v>
      </c>
      <c r="AH211" s="21">
        <v>84</v>
      </c>
      <c r="AI211" s="21">
        <v>14.352215156210727</v>
      </c>
      <c r="AJ211" s="22">
        <v>22033.227513227452</v>
      </c>
      <c r="AK211" s="22">
        <v>3189.0197716513412</v>
      </c>
      <c r="AL211" s="63"/>
    </row>
    <row r="212" spans="1:38" x14ac:dyDescent="0.25">
      <c r="A212" s="1" t="s">
        <v>20</v>
      </c>
      <c r="B212" s="21">
        <v>47.578125</v>
      </c>
      <c r="C212" s="21">
        <v>42</v>
      </c>
      <c r="D212" s="21">
        <v>78.75</v>
      </c>
      <c r="E212" s="21">
        <v>9.3715614938832807</v>
      </c>
      <c r="F212" s="22">
        <v>2731.8854242204511</v>
      </c>
      <c r="G212" s="22">
        <v>1120.7735073724928</v>
      </c>
      <c r="H212" s="21">
        <v>51.1875</v>
      </c>
      <c r="I212" s="21">
        <v>42</v>
      </c>
      <c r="J212" s="21">
        <v>105</v>
      </c>
      <c r="K212" s="21">
        <v>15.70222387201318</v>
      </c>
      <c r="L212" s="22">
        <v>2101.4503263234251</v>
      </c>
      <c r="M212" s="22">
        <v>1120.7735073724928</v>
      </c>
      <c r="N212" s="21">
        <v>44.625</v>
      </c>
      <c r="O212" s="21">
        <v>42</v>
      </c>
      <c r="P212" s="21">
        <v>52.5</v>
      </c>
      <c r="Q212" s="21">
        <v>4.5547685367435875</v>
      </c>
      <c r="R212" s="22">
        <v>280.19337684312319</v>
      </c>
      <c r="S212" s="22">
        <v>280.19337684312319</v>
      </c>
      <c r="T212" s="21"/>
      <c r="U212" s="21"/>
      <c r="V212" s="21"/>
      <c r="W212" s="21"/>
      <c r="X212" s="22">
        <v>0</v>
      </c>
      <c r="Y212" s="22">
        <v>0</v>
      </c>
      <c r="Z212" s="21"/>
      <c r="AA212" s="21"/>
      <c r="AB212" s="21"/>
      <c r="AC212" s="21"/>
      <c r="AD212" s="22">
        <v>0</v>
      </c>
      <c r="AE212" s="22">
        <v>0</v>
      </c>
      <c r="AF212" s="21">
        <v>47.25</v>
      </c>
      <c r="AG212" s="21">
        <v>42</v>
      </c>
      <c r="AH212" s="21">
        <v>63</v>
      </c>
      <c r="AI212" s="21">
        <v>5.8052445365455334</v>
      </c>
      <c r="AJ212" s="22">
        <v>8685.9946821368158</v>
      </c>
      <c r="AK212" s="22">
        <v>2521.7403915881091</v>
      </c>
      <c r="AL212" s="63"/>
    </row>
    <row r="213" spans="1:38" x14ac:dyDescent="0.25">
      <c r="A213" s="1" t="s">
        <v>13</v>
      </c>
      <c r="B213" s="21">
        <v>42.84</v>
      </c>
      <c r="C213" s="21">
        <v>42</v>
      </c>
      <c r="D213" s="21">
        <v>52.5</v>
      </c>
      <c r="E213" s="21">
        <v>2.8489592726120105</v>
      </c>
      <c r="F213" s="22">
        <v>4340.9375</v>
      </c>
      <c r="G213" s="22">
        <v>3742.1875</v>
      </c>
      <c r="H213" s="21"/>
      <c r="I213" s="21"/>
      <c r="J213" s="21"/>
      <c r="K213" s="21"/>
      <c r="L213" s="22">
        <v>0</v>
      </c>
      <c r="M213" s="22">
        <v>0</v>
      </c>
      <c r="N213" s="21"/>
      <c r="O213" s="21"/>
      <c r="P213" s="21"/>
      <c r="Q213" s="21"/>
      <c r="R213" s="22">
        <v>0</v>
      </c>
      <c r="S213" s="22">
        <v>0</v>
      </c>
      <c r="T213" s="21"/>
      <c r="U213" s="21"/>
      <c r="V213" s="21"/>
      <c r="W213" s="21"/>
      <c r="X213" s="22">
        <v>0</v>
      </c>
      <c r="Y213" s="22">
        <v>0</v>
      </c>
      <c r="Z213" s="21"/>
      <c r="AA213" s="21"/>
      <c r="AB213" s="21"/>
      <c r="AC213" s="21"/>
      <c r="AD213" s="22">
        <v>0</v>
      </c>
      <c r="AE213" s="22">
        <v>0</v>
      </c>
      <c r="AF213" s="21">
        <v>54.852000000000004</v>
      </c>
      <c r="AG213" s="21">
        <v>42</v>
      </c>
      <c r="AH213" s="21">
        <v>268.8</v>
      </c>
      <c r="AI213" s="21">
        <v>43.960915843351103</v>
      </c>
      <c r="AJ213" s="22">
        <v>17214.0625</v>
      </c>
      <c r="AK213" s="22">
        <v>3742.1875</v>
      </c>
      <c r="AL213" s="63"/>
    </row>
    <row r="214" spans="1:38" x14ac:dyDescent="0.25">
      <c r="A214" s="1" t="s">
        <v>14</v>
      </c>
      <c r="B214" s="21">
        <v>50.608108108108098</v>
      </c>
      <c r="C214" s="21">
        <v>42</v>
      </c>
      <c r="D214" s="21">
        <v>210</v>
      </c>
      <c r="E214" s="21">
        <v>22.561338594018647</v>
      </c>
      <c r="F214" s="22">
        <v>7763.5646687696944</v>
      </c>
      <c r="G214" s="22">
        <v>6383.3753943217534</v>
      </c>
      <c r="H214" s="21">
        <v>60.9</v>
      </c>
      <c r="I214" s="21">
        <v>42</v>
      </c>
      <c r="J214" s="21">
        <v>126</v>
      </c>
      <c r="K214" s="21">
        <v>32.860238810173485</v>
      </c>
      <c r="L214" s="22">
        <v>287.53943217665602</v>
      </c>
      <c r="M214" s="22">
        <v>287.53943217665602</v>
      </c>
      <c r="N214" s="21"/>
      <c r="O214" s="21"/>
      <c r="P214" s="21"/>
      <c r="Q214" s="21"/>
      <c r="R214" s="22">
        <v>0</v>
      </c>
      <c r="S214" s="22">
        <v>0</v>
      </c>
      <c r="T214" s="21"/>
      <c r="U214" s="21"/>
      <c r="V214" s="21"/>
      <c r="W214" s="21"/>
      <c r="X214" s="22">
        <v>0</v>
      </c>
      <c r="Y214" s="22">
        <v>0</v>
      </c>
      <c r="Z214" s="21"/>
      <c r="AA214" s="21"/>
      <c r="AB214" s="21"/>
      <c r="AC214" s="21"/>
      <c r="AD214" s="22">
        <v>0</v>
      </c>
      <c r="AE214" s="22">
        <v>0</v>
      </c>
      <c r="AF214" s="21">
        <v>49.14</v>
      </c>
      <c r="AG214" s="21">
        <v>42</v>
      </c>
      <c r="AH214" s="21">
        <v>126</v>
      </c>
      <c r="AI214" s="21">
        <v>15.918496365263099</v>
      </c>
      <c r="AJ214" s="22">
        <v>10178.895899053592</v>
      </c>
      <c r="AK214" s="22">
        <v>2875.3943217665601</v>
      </c>
      <c r="AL214" s="63"/>
    </row>
    <row r="215" spans="1:38" x14ac:dyDescent="0.25">
      <c r="A215" s="1" t="s">
        <v>15</v>
      </c>
      <c r="B215" s="21">
        <v>46.323529411764703</v>
      </c>
      <c r="C215" s="21">
        <v>42</v>
      </c>
      <c r="D215" s="21">
        <v>52.5</v>
      </c>
      <c r="E215" s="21">
        <v>5.1686413973101279</v>
      </c>
      <c r="F215" s="22">
        <v>5286.3492063492004</v>
      </c>
      <c r="G215" s="22">
        <v>2496.3315696649001</v>
      </c>
      <c r="H215" s="21"/>
      <c r="I215" s="21"/>
      <c r="J215" s="21"/>
      <c r="K215" s="21"/>
      <c r="L215" s="22">
        <v>0</v>
      </c>
      <c r="M215" s="22">
        <v>0</v>
      </c>
      <c r="N215" s="21"/>
      <c r="O215" s="21"/>
      <c r="P215" s="21"/>
      <c r="Q215" s="21"/>
      <c r="R215" s="22">
        <v>0</v>
      </c>
      <c r="S215" s="22">
        <v>0</v>
      </c>
      <c r="T215" s="21"/>
      <c r="U215" s="21"/>
      <c r="V215" s="21"/>
      <c r="W215" s="21"/>
      <c r="X215" s="22">
        <v>0</v>
      </c>
      <c r="Y215" s="22">
        <v>0</v>
      </c>
      <c r="Z215" s="21"/>
      <c r="AA215" s="21"/>
      <c r="AB215" s="21"/>
      <c r="AC215" s="21"/>
      <c r="AD215" s="22">
        <v>0</v>
      </c>
      <c r="AE215" s="22">
        <v>0</v>
      </c>
      <c r="AF215" s="21">
        <v>47.250000000000007</v>
      </c>
      <c r="AG215" s="21">
        <v>42</v>
      </c>
      <c r="AH215" s="21">
        <v>147</v>
      </c>
      <c r="AI215" s="21">
        <v>20.231270882434934</v>
      </c>
      <c r="AJ215" s="22">
        <v>14537.460317460302</v>
      </c>
      <c r="AK215" s="22">
        <v>3817.9188712522005</v>
      </c>
      <c r="AL215" s="63"/>
    </row>
    <row r="216" spans="1:38" x14ac:dyDescent="0.25">
      <c r="A216" s="1" t="s">
        <v>16</v>
      </c>
      <c r="B216" s="21">
        <v>56.043750000000003</v>
      </c>
      <c r="C216" s="21">
        <v>42</v>
      </c>
      <c r="D216" s="21">
        <v>63</v>
      </c>
      <c r="E216" s="21">
        <v>7.9198546196848749</v>
      </c>
      <c r="F216" s="22">
        <v>3317.1491894630121</v>
      </c>
      <c r="G216" s="22">
        <v>1712.0770010131675</v>
      </c>
      <c r="H216" s="21">
        <v>44.1</v>
      </c>
      <c r="I216" s="21">
        <v>42</v>
      </c>
      <c r="J216" s="21">
        <v>52.5</v>
      </c>
      <c r="K216" s="21">
        <v>4.2039305678597172</v>
      </c>
      <c r="L216" s="22">
        <v>535.02406281661501</v>
      </c>
      <c r="M216" s="22">
        <v>535.02406281661501</v>
      </c>
      <c r="N216" s="21"/>
      <c r="O216" s="21"/>
      <c r="P216" s="21"/>
      <c r="Q216" s="21"/>
      <c r="R216" s="22">
        <v>0</v>
      </c>
      <c r="S216" s="22">
        <v>0</v>
      </c>
      <c r="T216" s="21"/>
      <c r="U216" s="21"/>
      <c r="V216" s="21"/>
      <c r="W216" s="21"/>
      <c r="X216" s="22">
        <v>0</v>
      </c>
      <c r="Y216" s="22">
        <v>0</v>
      </c>
      <c r="Z216" s="21"/>
      <c r="AA216" s="21"/>
      <c r="AB216" s="21"/>
      <c r="AC216" s="21"/>
      <c r="AD216" s="22">
        <v>0</v>
      </c>
      <c r="AE216" s="22">
        <v>0</v>
      </c>
      <c r="AF216" s="21">
        <v>44.470588235294116</v>
      </c>
      <c r="AG216" s="21">
        <v>42</v>
      </c>
      <c r="AH216" s="21">
        <v>63</v>
      </c>
      <c r="AI216" s="21">
        <v>5.3375696327096627</v>
      </c>
      <c r="AJ216" s="22">
        <v>16264.731509625159</v>
      </c>
      <c r="AK216" s="22">
        <v>5457.2454407294717</v>
      </c>
      <c r="AL216" s="63"/>
    </row>
    <row r="217" spans="1:38" x14ac:dyDescent="0.25">
      <c r="A217" s="1" t="s">
        <v>17</v>
      </c>
      <c r="B217" s="21">
        <v>48.000000000000007</v>
      </c>
      <c r="C217" s="21">
        <v>42</v>
      </c>
      <c r="D217" s="21">
        <v>126</v>
      </c>
      <c r="E217" s="21">
        <v>19.491523278142576</v>
      </c>
      <c r="F217" s="22">
        <v>4269.9937888198774</v>
      </c>
      <c r="G217" s="22">
        <v>3179.7826086956534</v>
      </c>
      <c r="H217" s="21"/>
      <c r="I217" s="21"/>
      <c r="J217" s="21"/>
      <c r="K217" s="21"/>
      <c r="L217" s="22">
        <v>0</v>
      </c>
      <c r="M217" s="22">
        <v>0</v>
      </c>
      <c r="N217" s="21"/>
      <c r="O217" s="21"/>
      <c r="P217" s="21"/>
      <c r="Q217" s="21"/>
      <c r="R217" s="22">
        <v>0</v>
      </c>
      <c r="S217" s="22">
        <v>0</v>
      </c>
      <c r="T217" s="21">
        <v>42</v>
      </c>
      <c r="U217" s="21">
        <v>42</v>
      </c>
      <c r="V217" s="21">
        <v>42</v>
      </c>
      <c r="W217" s="21">
        <v>0</v>
      </c>
      <c r="X217" s="22">
        <v>181.70186335403719</v>
      </c>
      <c r="Y217" s="22">
        <v>181.70186335403719</v>
      </c>
      <c r="Z217" s="21"/>
      <c r="AA217" s="21"/>
      <c r="AB217" s="21"/>
      <c r="AC217" s="21"/>
      <c r="AD217" s="22">
        <v>0</v>
      </c>
      <c r="AE217" s="22">
        <v>0</v>
      </c>
      <c r="AF217" s="21">
        <v>41.16</v>
      </c>
      <c r="AG217" s="21">
        <v>26.88</v>
      </c>
      <c r="AH217" s="21">
        <v>42</v>
      </c>
      <c r="AI217" s="21">
        <v>3.4644681526617616</v>
      </c>
      <c r="AJ217" s="22">
        <v>5996.1614906832328</v>
      </c>
      <c r="AK217" s="22">
        <v>1635.3167701863354</v>
      </c>
      <c r="AL217" s="63"/>
    </row>
    <row r="220" spans="1:38" ht="15.75" customHeight="1" x14ac:dyDescent="0.25">
      <c r="A220" s="147" t="s">
        <v>4</v>
      </c>
      <c r="B220" s="147" t="s">
        <v>19</v>
      </c>
      <c r="C220" s="156" t="s">
        <v>130</v>
      </c>
      <c r="D220" s="143"/>
      <c r="E220" s="143"/>
      <c r="F220" s="143"/>
      <c r="G220" s="143"/>
      <c r="H220" s="144"/>
    </row>
    <row r="221" spans="1:38" x14ac:dyDescent="0.25">
      <c r="A221" s="148"/>
      <c r="B221" s="148"/>
      <c r="C221" s="156" t="s">
        <v>61</v>
      </c>
      <c r="D221" s="144"/>
      <c r="E221" s="147" t="s">
        <v>45</v>
      </c>
      <c r="F221" s="156" t="s">
        <v>62</v>
      </c>
      <c r="G221" s="144"/>
      <c r="H221" s="147" t="s">
        <v>45</v>
      </c>
    </row>
    <row r="222" spans="1:38" ht="31.5" customHeight="1" x14ac:dyDescent="0.25">
      <c r="A222" s="120"/>
      <c r="B222" s="120"/>
      <c r="C222" s="1" t="s">
        <v>3</v>
      </c>
      <c r="D222" s="1" t="s">
        <v>18</v>
      </c>
      <c r="E222" s="120"/>
      <c r="F222" s="1" t="s">
        <v>3</v>
      </c>
      <c r="G222" s="1" t="s">
        <v>18</v>
      </c>
      <c r="H222" s="120"/>
    </row>
    <row r="223" spans="1:38" x14ac:dyDescent="0.25">
      <c r="A223" s="1" t="s">
        <v>5</v>
      </c>
      <c r="B223" s="22">
        <v>6111</v>
      </c>
      <c r="C223" s="12">
        <v>0</v>
      </c>
      <c r="D223" s="12">
        <v>0</v>
      </c>
      <c r="E223" s="22">
        <f>B223*C223</f>
        <v>0</v>
      </c>
      <c r="F223" s="12">
        <v>1</v>
      </c>
      <c r="G223" s="12">
        <v>2.3836868096574881E-2</v>
      </c>
      <c r="H223" s="22">
        <f>F223*B223</f>
        <v>6111</v>
      </c>
    </row>
    <row r="224" spans="1:38" x14ac:dyDescent="0.25">
      <c r="A224" s="1" t="s">
        <v>321</v>
      </c>
      <c r="B224" s="22">
        <v>9955</v>
      </c>
      <c r="C224" s="12">
        <v>0</v>
      </c>
      <c r="D224" s="12">
        <v>0</v>
      </c>
      <c r="E224" s="22">
        <f t="shared" ref="E224:E235" si="14">B224*C224</f>
        <v>0</v>
      </c>
      <c r="F224" s="12">
        <v>1</v>
      </c>
      <c r="G224" s="12">
        <v>3.8834637277307113E-2</v>
      </c>
      <c r="H224" s="22">
        <f t="shared" ref="H224:H235" si="15">F224*B224</f>
        <v>9955</v>
      </c>
    </row>
    <row r="225" spans="1:8" x14ac:dyDescent="0.25">
      <c r="A225" s="1" t="s">
        <v>7</v>
      </c>
      <c r="B225" s="22">
        <v>23281.428571428569</v>
      </c>
      <c r="C225" s="12">
        <v>0.13836477987421372</v>
      </c>
      <c r="D225" s="12">
        <v>1.2605505170496158E-2</v>
      </c>
      <c r="E225" s="22">
        <f t="shared" si="14"/>
        <v>3221.3297394429442</v>
      </c>
      <c r="F225" s="12">
        <v>0.86163522012578431</v>
      </c>
      <c r="G225" s="12">
        <v>7.8497918561725971E-2</v>
      </c>
      <c r="H225" s="22">
        <f t="shared" si="15"/>
        <v>20060.098831985579</v>
      </c>
    </row>
    <row r="226" spans="1:8" x14ac:dyDescent="0.25">
      <c r="A226" s="1" t="s">
        <v>8</v>
      </c>
      <c r="B226" s="22">
        <v>41553</v>
      </c>
      <c r="C226" s="12">
        <v>0</v>
      </c>
      <c r="D226" s="12">
        <v>0</v>
      </c>
      <c r="E226" s="22">
        <f t="shared" si="14"/>
        <v>0</v>
      </c>
      <c r="F226" s="12">
        <v>1</v>
      </c>
      <c r="G226" s="12">
        <v>0.16209163182616468</v>
      </c>
      <c r="H226" s="22">
        <f t="shared" si="15"/>
        <v>41553</v>
      </c>
    </row>
    <row r="227" spans="1:8" x14ac:dyDescent="0.25">
      <c r="A227" s="1" t="s">
        <v>9</v>
      </c>
      <c r="B227" s="22">
        <v>17420</v>
      </c>
      <c r="C227" s="12">
        <v>1.4492753623188491E-2</v>
      </c>
      <c r="D227" s="12">
        <v>9.8484559480372562E-4</v>
      </c>
      <c r="E227" s="22">
        <f t="shared" si="14"/>
        <v>252.46376811594351</v>
      </c>
      <c r="F227" s="12">
        <v>0.98550724637681175</v>
      </c>
      <c r="G227" s="12">
        <v>6.6969500446652966E-2</v>
      </c>
      <c r="H227" s="22">
        <f t="shared" si="15"/>
        <v>17167.53623188406</v>
      </c>
    </row>
    <row r="228" spans="1:8" x14ac:dyDescent="0.25">
      <c r="A228" s="1" t="s">
        <v>10</v>
      </c>
      <c r="B228" s="22">
        <v>29200</v>
      </c>
      <c r="C228" s="12">
        <v>0</v>
      </c>
      <c r="D228" s="12">
        <v>0</v>
      </c>
      <c r="E228" s="22">
        <f t="shared" si="14"/>
        <v>0</v>
      </c>
      <c r="F228" s="12">
        <v>1</v>
      </c>
      <c r="G228" s="12">
        <v>0.11390614366258073</v>
      </c>
      <c r="H228" s="22">
        <f t="shared" si="15"/>
        <v>29200</v>
      </c>
    </row>
    <row r="229" spans="1:8" x14ac:dyDescent="0.25">
      <c r="A229" s="1" t="s">
        <v>11</v>
      </c>
      <c r="B229" s="22">
        <v>24787.38095238095</v>
      </c>
      <c r="C229" s="12">
        <v>1.1695906432748522E-2</v>
      </c>
      <c r="D229" s="12">
        <v>1.1308935881824678E-3</v>
      </c>
      <c r="E229" s="22">
        <f t="shared" si="14"/>
        <v>289.91088833194055</v>
      </c>
      <c r="F229" s="12">
        <v>0.98830409356725146</v>
      </c>
      <c r="G229" s="12">
        <v>9.5560508201418648E-2</v>
      </c>
      <c r="H229" s="22">
        <f t="shared" si="15"/>
        <v>24497.470064049008</v>
      </c>
    </row>
    <row r="230" spans="1:8" x14ac:dyDescent="0.25">
      <c r="A230" s="1" t="s">
        <v>20</v>
      </c>
      <c r="B230" s="22">
        <v>13800</v>
      </c>
      <c r="C230" s="12">
        <v>0</v>
      </c>
      <c r="D230" s="12">
        <v>0</v>
      </c>
      <c r="E230" s="22">
        <f t="shared" si="14"/>
        <v>0</v>
      </c>
      <c r="F230" s="12">
        <v>1</v>
      </c>
      <c r="G230" s="12">
        <v>5.3829620149670417E-2</v>
      </c>
      <c r="H230" s="22">
        <f t="shared" si="15"/>
        <v>13800</v>
      </c>
    </row>
    <row r="231" spans="1:8" x14ac:dyDescent="0.25">
      <c r="A231" s="1" t="s">
        <v>13</v>
      </c>
      <c r="B231" s="22">
        <v>21555</v>
      </c>
      <c r="C231" s="12">
        <v>0</v>
      </c>
      <c r="D231" s="12">
        <v>0</v>
      </c>
      <c r="E231" s="22">
        <f t="shared" si="14"/>
        <v>0</v>
      </c>
      <c r="F231" s="12">
        <v>1</v>
      </c>
      <c r="G231" s="12">
        <v>8.4082427650536432E-2</v>
      </c>
      <c r="H231" s="22">
        <f t="shared" si="15"/>
        <v>21555</v>
      </c>
    </row>
    <row r="232" spans="1:8" x14ac:dyDescent="0.25">
      <c r="A232" s="1" t="s">
        <v>14</v>
      </c>
      <c r="B232" s="22">
        <v>18230</v>
      </c>
      <c r="C232" s="12">
        <v>0.16088328075709846</v>
      </c>
      <c r="D232" s="12">
        <v>1.1440757955334451E-2</v>
      </c>
      <c r="E232" s="22">
        <f t="shared" si="14"/>
        <v>2932.9022082019051</v>
      </c>
      <c r="F232" s="12">
        <v>0.83911671924290232</v>
      </c>
      <c r="G232" s="12">
        <v>5.9671404237626506E-2</v>
      </c>
      <c r="H232" s="22">
        <f t="shared" si="15"/>
        <v>15297.097791798109</v>
      </c>
    </row>
    <row r="233" spans="1:8" x14ac:dyDescent="0.25">
      <c r="A233" s="1" t="s">
        <v>15</v>
      </c>
      <c r="B233" s="22">
        <v>19824</v>
      </c>
      <c r="C233" s="12">
        <v>0</v>
      </c>
      <c r="D233" s="12">
        <v>0</v>
      </c>
      <c r="E233" s="22">
        <f t="shared" si="14"/>
        <v>0</v>
      </c>
      <c r="F233" s="12">
        <v>1</v>
      </c>
      <c r="G233" s="12">
        <v>7.7329344933599053E-2</v>
      </c>
      <c r="H233" s="22">
        <f t="shared" si="15"/>
        <v>19824</v>
      </c>
    </row>
    <row r="234" spans="1:8" x14ac:dyDescent="0.25">
      <c r="A234" s="1" t="s">
        <v>16</v>
      </c>
      <c r="B234" s="22">
        <v>20117</v>
      </c>
      <c r="C234" s="12">
        <v>1.0638297872340408E-2</v>
      </c>
      <c r="D234" s="12">
        <v>8.3481553334398685E-4</v>
      </c>
      <c r="E234" s="22">
        <f t="shared" si="14"/>
        <v>214.01063829787199</v>
      </c>
      <c r="F234" s="12">
        <v>0.98936170212765973</v>
      </c>
      <c r="G234" s="12">
        <v>7.7637844600990907E-2</v>
      </c>
      <c r="H234" s="22">
        <f t="shared" si="15"/>
        <v>19902.98936170213</v>
      </c>
    </row>
    <row r="235" spans="1:8" x14ac:dyDescent="0.25">
      <c r="A235" s="1" t="s">
        <v>17</v>
      </c>
      <c r="B235" s="22">
        <v>10448</v>
      </c>
      <c r="C235" s="12">
        <v>0</v>
      </c>
      <c r="D235" s="12">
        <v>0</v>
      </c>
      <c r="E235" s="22">
        <f t="shared" si="14"/>
        <v>0</v>
      </c>
      <c r="F235" s="12">
        <v>1</v>
      </c>
      <c r="G235" s="12">
        <v>4.0755332512986533E-2</v>
      </c>
      <c r="H235" s="22">
        <f t="shared" si="15"/>
        <v>10448</v>
      </c>
    </row>
    <row r="236" spans="1:8" x14ac:dyDescent="0.25">
      <c r="B236" s="24">
        <f>SUM(B223:B235)</f>
        <v>256281.80952380953</v>
      </c>
    </row>
    <row r="239" spans="1:8" ht="38.25" customHeight="1" x14ac:dyDescent="0.25">
      <c r="A239" s="180"/>
      <c r="B239" s="156" t="s">
        <v>130</v>
      </c>
      <c r="C239" s="144"/>
    </row>
    <row r="240" spans="1:8" x14ac:dyDescent="0.25">
      <c r="A240" s="181"/>
      <c r="B240" s="1" t="s">
        <v>61</v>
      </c>
      <c r="C240" s="1" t="s">
        <v>62</v>
      </c>
    </row>
    <row r="241" spans="1:26" ht="21.75" customHeight="1" x14ac:dyDescent="0.25">
      <c r="A241" s="1" t="s">
        <v>63</v>
      </c>
      <c r="B241" s="12">
        <v>2.6996817842160792E-2</v>
      </c>
      <c r="C241" s="12">
        <v>0.97300318215783943</v>
      </c>
    </row>
    <row r="242" spans="1:26" x14ac:dyDescent="0.25">
      <c r="A242" s="1" t="s">
        <v>40</v>
      </c>
      <c r="B242" s="22">
        <f>B241*B236</f>
        <v>6918.7933279736344</v>
      </c>
      <c r="C242" s="22">
        <f>C241*B236</f>
        <v>249363.01619583595</v>
      </c>
    </row>
    <row r="250" spans="1:26" ht="15" customHeight="1" x14ac:dyDescent="0.25">
      <c r="A250" s="147" t="s">
        <v>4</v>
      </c>
      <c r="B250" s="156" t="s">
        <v>215</v>
      </c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4"/>
      <c r="Z250" s="56"/>
    </row>
    <row r="251" spans="1:26" ht="15" customHeight="1" x14ac:dyDescent="0.25">
      <c r="A251" s="148"/>
      <c r="B251" s="156" t="s">
        <v>1</v>
      </c>
      <c r="C251" s="143"/>
      <c r="D251" s="143"/>
      <c r="E251" s="144"/>
      <c r="F251" s="156" t="s">
        <v>178</v>
      </c>
      <c r="G251" s="143"/>
      <c r="H251" s="143"/>
      <c r="I251" s="144"/>
      <c r="J251" s="156" t="s">
        <v>179</v>
      </c>
      <c r="K251" s="143"/>
      <c r="L251" s="143"/>
      <c r="M251" s="144"/>
      <c r="N251" s="156" t="s">
        <v>180</v>
      </c>
      <c r="O251" s="143"/>
      <c r="P251" s="143"/>
      <c r="Q251" s="144"/>
      <c r="R251" s="156" t="s">
        <v>322</v>
      </c>
      <c r="S251" s="143"/>
      <c r="T251" s="143"/>
      <c r="U251" s="144"/>
      <c r="V251" s="156" t="s">
        <v>2</v>
      </c>
      <c r="W251" s="143"/>
      <c r="X251" s="143"/>
      <c r="Y251" s="144"/>
      <c r="Z251" s="56"/>
    </row>
    <row r="252" spans="1:26" x14ac:dyDescent="0.25">
      <c r="A252" s="148"/>
      <c r="B252" s="156" t="s">
        <v>61</v>
      </c>
      <c r="C252" s="144"/>
      <c r="D252" s="156" t="s">
        <v>62</v>
      </c>
      <c r="E252" s="144"/>
      <c r="F252" s="156" t="s">
        <v>61</v>
      </c>
      <c r="G252" s="144"/>
      <c r="H252" s="156" t="s">
        <v>62</v>
      </c>
      <c r="I252" s="144"/>
      <c r="J252" s="156" t="s">
        <v>61</v>
      </c>
      <c r="K252" s="144"/>
      <c r="L252" s="156" t="s">
        <v>62</v>
      </c>
      <c r="M252" s="144"/>
      <c r="N252" s="156" t="s">
        <v>61</v>
      </c>
      <c r="O252" s="144"/>
      <c r="P252" s="156" t="s">
        <v>62</v>
      </c>
      <c r="Q252" s="144"/>
      <c r="R252" s="156" t="s">
        <v>61</v>
      </c>
      <c r="S252" s="144"/>
      <c r="T252" s="156" t="s">
        <v>62</v>
      </c>
      <c r="U252" s="144"/>
      <c r="V252" s="156" t="s">
        <v>61</v>
      </c>
      <c r="W252" s="144"/>
      <c r="X252" s="156" t="s">
        <v>62</v>
      </c>
      <c r="Y252" s="144"/>
      <c r="Z252" s="56"/>
    </row>
    <row r="253" spans="1:26" ht="25.5" x14ac:dyDescent="0.25">
      <c r="A253" s="120"/>
      <c r="B253" s="1" t="s">
        <v>3</v>
      </c>
      <c r="C253" s="1" t="s">
        <v>18</v>
      </c>
      <c r="D253" s="1" t="s">
        <v>3</v>
      </c>
      <c r="E253" s="1" t="s">
        <v>18</v>
      </c>
      <c r="F253" s="1" t="s">
        <v>3</v>
      </c>
      <c r="G253" s="1" t="s">
        <v>18</v>
      </c>
      <c r="H253" s="1" t="s">
        <v>3</v>
      </c>
      <c r="I253" s="1" t="s">
        <v>18</v>
      </c>
      <c r="J253" s="1" t="s">
        <v>3</v>
      </c>
      <c r="K253" s="1" t="s">
        <v>18</v>
      </c>
      <c r="L253" s="1" t="s">
        <v>3</v>
      </c>
      <c r="M253" s="1" t="s">
        <v>18</v>
      </c>
      <c r="N253" s="1" t="s">
        <v>3</v>
      </c>
      <c r="O253" s="1" t="s">
        <v>18</v>
      </c>
      <c r="P253" s="1" t="s">
        <v>3</v>
      </c>
      <c r="Q253" s="1" t="s">
        <v>18</v>
      </c>
      <c r="R253" s="1" t="s">
        <v>3</v>
      </c>
      <c r="S253" s="1" t="s">
        <v>18</v>
      </c>
      <c r="T253" s="1" t="s">
        <v>3</v>
      </c>
      <c r="U253" s="1" t="s">
        <v>18</v>
      </c>
      <c r="V253" s="1" t="s">
        <v>3</v>
      </c>
      <c r="W253" s="1" t="s">
        <v>18</v>
      </c>
      <c r="X253" s="1" t="s">
        <v>3</v>
      </c>
      <c r="Y253" s="1" t="s">
        <v>18</v>
      </c>
      <c r="Z253" s="56"/>
    </row>
    <row r="254" spans="1:26" x14ac:dyDescent="0.25">
      <c r="A254" s="1" t="s">
        <v>5</v>
      </c>
      <c r="B254" s="12">
        <v>0</v>
      </c>
      <c r="C254" s="12">
        <v>0</v>
      </c>
      <c r="D254" s="12">
        <v>1</v>
      </c>
      <c r="E254" s="12">
        <v>3.0380322083869921E-3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1</v>
      </c>
      <c r="Y254" s="12">
        <v>2.0798835888187886E-2</v>
      </c>
      <c r="Z254" s="56"/>
    </row>
    <row r="255" spans="1:26" x14ac:dyDescent="0.25">
      <c r="A255" s="1" t="s">
        <v>321</v>
      </c>
      <c r="B255" s="12">
        <v>0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1</v>
      </c>
      <c r="I255" s="12">
        <v>2.076718570978985E-3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1</v>
      </c>
      <c r="Q255" s="12">
        <v>4.1534371419579705E-4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1</v>
      </c>
      <c r="Y255" s="12">
        <v>3.6342574992132316E-2</v>
      </c>
      <c r="Z255" s="56"/>
    </row>
    <row r="256" spans="1:26" x14ac:dyDescent="0.25">
      <c r="A256" s="1" t="s">
        <v>7</v>
      </c>
      <c r="B256" s="12">
        <v>0</v>
      </c>
      <c r="C256" s="12">
        <v>0</v>
      </c>
      <c r="D256" s="12">
        <v>0</v>
      </c>
      <c r="E256" s="12">
        <v>0</v>
      </c>
      <c r="F256" s="12">
        <v>0.19565217391304326</v>
      </c>
      <c r="G256" s="12">
        <v>2.5783987848742112E-3</v>
      </c>
      <c r="H256" s="12">
        <v>0.8043478260869561</v>
      </c>
      <c r="I256" s="12">
        <v>1.0600083893371765E-2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0.12867647058823542</v>
      </c>
      <c r="W256" s="12">
        <v>1.002710638562194E-2</v>
      </c>
      <c r="X256" s="12">
        <v>0.87132352941176261</v>
      </c>
      <c r="Y256" s="12">
        <v>6.7897834668354057E-2</v>
      </c>
      <c r="Z256" s="56"/>
    </row>
    <row r="257" spans="1:26" x14ac:dyDescent="0.25">
      <c r="A257" s="1" t="s">
        <v>8</v>
      </c>
      <c r="B257" s="12">
        <v>0</v>
      </c>
      <c r="C257" s="12">
        <v>0</v>
      </c>
      <c r="D257" s="12">
        <v>1</v>
      </c>
      <c r="E257" s="12">
        <v>1.6305075390797653E-2</v>
      </c>
      <c r="F257" s="12">
        <v>0</v>
      </c>
      <c r="G257" s="12">
        <v>0</v>
      </c>
      <c r="H257" s="12">
        <v>1</v>
      </c>
      <c r="I257" s="12">
        <v>2.1100685799855797E-2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1</v>
      </c>
      <c r="Y257" s="12">
        <v>0.12468587063551166</v>
      </c>
      <c r="Z257" s="56"/>
    </row>
    <row r="258" spans="1:26" x14ac:dyDescent="0.25">
      <c r="A258" s="1" t="s">
        <v>9</v>
      </c>
      <c r="B258" s="12">
        <v>0</v>
      </c>
      <c r="C258" s="12">
        <v>0</v>
      </c>
      <c r="D258" s="12">
        <v>1</v>
      </c>
      <c r="E258" s="12">
        <v>1.40340497259531E-2</v>
      </c>
      <c r="F258" s="12">
        <v>6.2499999999999944E-2</v>
      </c>
      <c r="G258" s="12">
        <v>9.8484559480372562E-4</v>
      </c>
      <c r="H258" s="12">
        <v>0.93749999999999989</v>
      </c>
      <c r="I258" s="12">
        <v>1.4772683922055895E-2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1</v>
      </c>
      <c r="U258" s="12">
        <v>4.9242279740186281E-4</v>
      </c>
      <c r="V258" s="12">
        <v>0</v>
      </c>
      <c r="W258" s="12">
        <v>0</v>
      </c>
      <c r="X258" s="12">
        <v>1</v>
      </c>
      <c r="Y258" s="12">
        <v>3.767034400124248E-2</v>
      </c>
      <c r="Z258" s="56"/>
    </row>
    <row r="259" spans="1:26" x14ac:dyDescent="0.25">
      <c r="A259" s="1" t="s">
        <v>10</v>
      </c>
      <c r="B259" s="12">
        <v>0</v>
      </c>
      <c r="C259" s="12">
        <v>0</v>
      </c>
      <c r="D259" s="12">
        <v>1</v>
      </c>
      <c r="E259" s="12">
        <v>7.8310473768024094E-3</v>
      </c>
      <c r="F259" s="12">
        <v>0</v>
      </c>
      <c r="G259" s="12">
        <v>0</v>
      </c>
      <c r="H259" s="12">
        <v>1</v>
      </c>
      <c r="I259" s="12">
        <v>5.3393504841834555E-2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1</v>
      </c>
      <c r="U259" s="12">
        <v>2.1357401936733852E-3</v>
      </c>
      <c r="V259" s="12">
        <v>0</v>
      </c>
      <c r="W259" s="12">
        <v>0</v>
      </c>
      <c r="X259" s="12">
        <v>1</v>
      </c>
      <c r="Y259" s="12">
        <v>5.054585125027005E-2</v>
      </c>
      <c r="Z259" s="56"/>
    </row>
    <row r="260" spans="1:26" x14ac:dyDescent="0.25">
      <c r="A260" s="1" t="s">
        <v>11</v>
      </c>
      <c r="B260" s="12">
        <v>0</v>
      </c>
      <c r="C260" s="12">
        <v>0</v>
      </c>
      <c r="D260" s="12">
        <v>1</v>
      </c>
      <c r="E260" s="12">
        <v>3.9581275586386376E-3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1</v>
      </c>
      <c r="M260" s="12">
        <v>2.8272339704561696E-3</v>
      </c>
      <c r="N260" s="12">
        <v>0</v>
      </c>
      <c r="O260" s="12">
        <v>0</v>
      </c>
      <c r="P260" s="12">
        <v>1</v>
      </c>
      <c r="Q260" s="12">
        <v>3.9581275586386376E-3</v>
      </c>
      <c r="R260" s="12">
        <v>0</v>
      </c>
      <c r="S260" s="12">
        <v>0</v>
      </c>
      <c r="T260" s="12">
        <v>0</v>
      </c>
      <c r="U260" s="12">
        <v>0</v>
      </c>
      <c r="V260" s="12">
        <v>1.3157894736842098E-2</v>
      </c>
      <c r="W260" s="12">
        <v>1.1308935881824678E-3</v>
      </c>
      <c r="X260" s="12">
        <v>0.98684210526315785</v>
      </c>
      <c r="Y260" s="12">
        <v>8.4817019113685124E-2</v>
      </c>
      <c r="Z260" s="56"/>
    </row>
    <row r="261" spans="1:26" x14ac:dyDescent="0.25">
      <c r="A261" s="1" t="s">
        <v>20</v>
      </c>
      <c r="B261" s="12">
        <v>0</v>
      </c>
      <c r="C261" s="12">
        <v>0</v>
      </c>
      <c r="D261" s="12">
        <v>1</v>
      </c>
      <c r="E261" s="12">
        <v>1.065662530881796E-2</v>
      </c>
      <c r="F261" s="12">
        <v>0</v>
      </c>
      <c r="G261" s="12">
        <v>0</v>
      </c>
      <c r="H261" s="12">
        <v>1</v>
      </c>
      <c r="I261" s="12">
        <v>8.1974040837061272E-3</v>
      </c>
      <c r="J261" s="12">
        <v>0</v>
      </c>
      <c r="K261" s="12">
        <v>0</v>
      </c>
      <c r="L261" s="12">
        <v>1</v>
      </c>
      <c r="M261" s="12">
        <v>1.0929872111608164E-3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1</v>
      </c>
      <c r="Y261" s="12">
        <v>3.3882603545985296E-2</v>
      </c>
      <c r="Z261" s="56"/>
    </row>
    <row r="262" spans="1:26" x14ac:dyDescent="0.25">
      <c r="A262" s="1" t="s">
        <v>13</v>
      </c>
      <c r="B262" s="12">
        <v>0</v>
      </c>
      <c r="C262" s="12">
        <v>0</v>
      </c>
      <c r="D262" s="12">
        <v>1</v>
      </c>
      <c r="E262" s="12">
        <v>1.693326667962192E-2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1</v>
      </c>
      <c r="Y262" s="12">
        <v>6.7149160970914515E-2</v>
      </c>
      <c r="Z262" s="56"/>
    </row>
    <row r="263" spans="1:26" x14ac:dyDescent="0.25">
      <c r="A263" s="1" t="s">
        <v>14</v>
      </c>
      <c r="B263" s="12">
        <v>0.37037037037037124</v>
      </c>
      <c r="C263" s="12">
        <v>1.1216429367974951E-2</v>
      </c>
      <c r="D263" s="12">
        <v>0.62962962962963087</v>
      </c>
      <c r="E263" s="12">
        <v>1.9067929925557413E-2</v>
      </c>
      <c r="F263" s="12">
        <v>0</v>
      </c>
      <c r="G263" s="12">
        <v>0</v>
      </c>
      <c r="H263" s="12">
        <v>1</v>
      </c>
      <c r="I263" s="12">
        <v>1.1216429367974952E-3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5.6497175141243102E-3</v>
      </c>
      <c r="W263" s="12">
        <v>2.2432858735949902E-4</v>
      </c>
      <c r="X263" s="12">
        <v>0.99435028248587576</v>
      </c>
      <c r="Y263" s="12">
        <v>3.9481831375271711E-2</v>
      </c>
      <c r="Z263" s="56"/>
    </row>
    <row r="264" spans="1:26" x14ac:dyDescent="0.25">
      <c r="A264" s="1" t="s">
        <v>15</v>
      </c>
      <c r="B264" s="12">
        <v>0</v>
      </c>
      <c r="C264" s="12">
        <v>0</v>
      </c>
      <c r="D264" s="12">
        <v>1</v>
      </c>
      <c r="E264" s="12">
        <v>2.0621158648959748E-2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1</v>
      </c>
      <c r="Y264" s="12">
        <v>5.6708186284639306E-2</v>
      </c>
      <c r="Z264" s="56"/>
    </row>
    <row r="265" spans="1:26" x14ac:dyDescent="0.25">
      <c r="A265" s="1" t="s">
        <v>16</v>
      </c>
      <c r="B265" s="12">
        <v>0</v>
      </c>
      <c r="C265" s="12">
        <v>0</v>
      </c>
      <c r="D265" s="12">
        <v>1</v>
      </c>
      <c r="E265" s="12">
        <v>1.2939640766831793E-2</v>
      </c>
      <c r="F265" s="12">
        <v>0</v>
      </c>
      <c r="G265" s="12">
        <v>0</v>
      </c>
      <c r="H265" s="12">
        <v>1</v>
      </c>
      <c r="I265" s="12">
        <v>2.0870388333599672E-3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1.3157894736842056E-2</v>
      </c>
      <c r="W265" s="12">
        <v>8.3481553334398685E-4</v>
      </c>
      <c r="X265" s="12">
        <v>0.98684210526315785</v>
      </c>
      <c r="Y265" s="12">
        <v>6.261116500079926E-2</v>
      </c>
      <c r="Z265" s="56"/>
    </row>
    <row r="266" spans="1:26" x14ac:dyDescent="0.25">
      <c r="A266" s="1" t="s">
        <v>17</v>
      </c>
      <c r="B266" s="12">
        <v>0</v>
      </c>
      <c r="C266" s="12">
        <v>0</v>
      </c>
      <c r="D266" s="12">
        <v>1</v>
      </c>
      <c r="E266" s="12">
        <v>1.6656527200959746E-2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1</v>
      </c>
      <c r="Q266" s="12">
        <v>7.087883915302014E-4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1</v>
      </c>
      <c r="Y266" s="12">
        <v>2.3390016920496665E-2</v>
      </c>
      <c r="Z266" s="56"/>
    </row>
    <row r="270" spans="1:26" ht="15" customHeight="1" x14ac:dyDescent="0.25">
      <c r="A270" s="156" t="s">
        <v>216</v>
      </c>
      <c r="B270" s="143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4"/>
      <c r="Y270" s="56"/>
    </row>
    <row r="271" spans="1:26" x14ac:dyDescent="0.25">
      <c r="A271" s="156" t="s">
        <v>1</v>
      </c>
      <c r="B271" s="143"/>
      <c r="C271" s="143"/>
      <c r="D271" s="144"/>
      <c r="E271" s="156" t="s">
        <v>178</v>
      </c>
      <c r="F271" s="143"/>
      <c r="G271" s="143"/>
      <c r="H271" s="144"/>
      <c r="I271" s="156" t="s">
        <v>179</v>
      </c>
      <c r="J271" s="143"/>
      <c r="K271" s="143"/>
      <c r="L271" s="144"/>
      <c r="M271" s="156" t="s">
        <v>180</v>
      </c>
      <c r="N271" s="143"/>
      <c r="O271" s="143"/>
      <c r="P271" s="144"/>
      <c r="Q271" s="156" t="s">
        <v>322</v>
      </c>
      <c r="R271" s="143"/>
      <c r="S271" s="143"/>
      <c r="T271" s="144"/>
      <c r="U271" s="156" t="s">
        <v>2</v>
      </c>
      <c r="V271" s="143"/>
      <c r="W271" s="143"/>
      <c r="X271" s="144"/>
      <c r="Y271" s="56"/>
    </row>
    <row r="272" spans="1:26" ht="15" customHeight="1" x14ac:dyDescent="0.25">
      <c r="A272" s="156" t="s">
        <v>130</v>
      </c>
      <c r="B272" s="143"/>
      <c r="C272" s="143"/>
      <c r="D272" s="144"/>
      <c r="E272" s="156" t="s">
        <v>130</v>
      </c>
      <c r="F272" s="143"/>
      <c r="G272" s="143"/>
      <c r="H272" s="144"/>
      <c r="I272" s="156" t="s">
        <v>130</v>
      </c>
      <c r="J272" s="143"/>
      <c r="K272" s="143"/>
      <c r="L272" s="144"/>
      <c r="M272" s="156" t="s">
        <v>130</v>
      </c>
      <c r="N272" s="143"/>
      <c r="O272" s="143"/>
      <c r="P272" s="144"/>
      <c r="Q272" s="156" t="s">
        <v>130</v>
      </c>
      <c r="R272" s="143"/>
      <c r="S272" s="143"/>
      <c r="T272" s="144"/>
      <c r="U272" s="156" t="s">
        <v>130</v>
      </c>
      <c r="V272" s="143"/>
      <c r="W272" s="143"/>
      <c r="X272" s="144"/>
      <c r="Y272" s="56"/>
    </row>
    <row r="273" spans="1:25" x14ac:dyDescent="0.25">
      <c r="A273" s="156" t="s">
        <v>61</v>
      </c>
      <c r="B273" s="144"/>
      <c r="C273" s="156" t="s">
        <v>62</v>
      </c>
      <c r="D273" s="144"/>
      <c r="E273" s="156" t="s">
        <v>61</v>
      </c>
      <c r="F273" s="144"/>
      <c r="G273" s="156" t="s">
        <v>62</v>
      </c>
      <c r="H273" s="144"/>
      <c r="I273" s="156" t="s">
        <v>61</v>
      </c>
      <c r="J273" s="144"/>
      <c r="K273" s="156" t="s">
        <v>62</v>
      </c>
      <c r="L273" s="144"/>
      <c r="M273" s="156" t="s">
        <v>61</v>
      </c>
      <c r="N273" s="144"/>
      <c r="O273" s="156" t="s">
        <v>62</v>
      </c>
      <c r="P273" s="144"/>
      <c r="Q273" s="156" t="s">
        <v>61</v>
      </c>
      <c r="R273" s="144"/>
      <c r="S273" s="156" t="s">
        <v>62</v>
      </c>
      <c r="T273" s="144"/>
      <c r="U273" s="156" t="s">
        <v>61</v>
      </c>
      <c r="V273" s="144"/>
      <c r="W273" s="156" t="s">
        <v>62</v>
      </c>
      <c r="X273" s="144"/>
      <c r="Y273" s="56"/>
    </row>
    <row r="274" spans="1:25" ht="25.5" x14ac:dyDescent="0.25">
      <c r="A274" s="1" t="s">
        <v>3</v>
      </c>
      <c r="B274" s="1" t="s">
        <v>18</v>
      </c>
      <c r="C274" s="1" t="s">
        <v>3</v>
      </c>
      <c r="D274" s="1" t="s">
        <v>18</v>
      </c>
      <c r="E274" s="1" t="s">
        <v>3</v>
      </c>
      <c r="F274" s="1" t="s">
        <v>18</v>
      </c>
      <c r="G274" s="1" t="s">
        <v>3</v>
      </c>
      <c r="H274" s="1" t="s">
        <v>18</v>
      </c>
      <c r="I274" s="1" t="s">
        <v>3</v>
      </c>
      <c r="J274" s="1" t="s">
        <v>18</v>
      </c>
      <c r="K274" s="1" t="s">
        <v>3</v>
      </c>
      <c r="L274" s="1" t="s">
        <v>18</v>
      </c>
      <c r="M274" s="1" t="s">
        <v>3</v>
      </c>
      <c r="N274" s="1" t="s">
        <v>18</v>
      </c>
      <c r="O274" s="1" t="s">
        <v>3</v>
      </c>
      <c r="P274" s="1" t="s">
        <v>18</v>
      </c>
      <c r="Q274" s="1" t="s">
        <v>3</v>
      </c>
      <c r="R274" s="1" t="s">
        <v>18</v>
      </c>
      <c r="S274" s="1" t="s">
        <v>3</v>
      </c>
      <c r="T274" s="1" t="s">
        <v>18</v>
      </c>
      <c r="U274" s="1" t="s">
        <v>3</v>
      </c>
      <c r="V274" s="1" t="s">
        <v>18</v>
      </c>
      <c r="W274" s="1" t="s">
        <v>3</v>
      </c>
      <c r="X274" s="1" t="s">
        <v>18</v>
      </c>
      <c r="Y274" s="56"/>
    </row>
    <row r="275" spans="1:25" x14ac:dyDescent="0.25">
      <c r="A275" s="12">
        <v>7.318662610181853E-2</v>
      </c>
      <c r="B275" s="12">
        <v>1.1216429367974951E-2</v>
      </c>
      <c r="C275" s="12">
        <v>0.92681337389818041</v>
      </c>
      <c r="D275" s="12">
        <v>0.14204148079132714</v>
      </c>
      <c r="E275" s="12">
        <v>3.0477741212351032E-2</v>
      </c>
      <c r="F275" s="12">
        <v>3.5632443796779372E-3</v>
      </c>
      <c r="G275" s="12">
        <v>0.96952225878764875</v>
      </c>
      <c r="H275" s="12">
        <v>0.11334976288196059</v>
      </c>
      <c r="I275" s="12">
        <v>0</v>
      </c>
      <c r="J275" s="12">
        <v>0</v>
      </c>
      <c r="K275" s="12">
        <v>1</v>
      </c>
      <c r="L275" s="12">
        <v>3.9202211816169851E-3</v>
      </c>
      <c r="M275" s="12">
        <v>0</v>
      </c>
      <c r="N275" s="12">
        <v>0</v>
      </c>
      <c r="O275" s="12">
        <v>1</v>
      </c>
      <c r="P275" s="12">
        <v>5.0822596643646358E-3</v>
      </c>
      <c r="Q275" s="12">
        <v>0</v>
      </c>
      <c r="R275" s="12">
        <v>0</v>
      </c>
      <c r="S275" s="12">
        <v>1</v>
      </c>
      <c r="T275" s="12">
        <v>2.6281629910752478E-3</v>
      </c>
      <c r="U275" s="12">
        <v>1.7010819622370003E-2</v>
      </c>
      <c r="V275" s="12">
        <v>1.2217144094507899E-2</v>
      </c>
      <c r="W275" s="12">
        <v>0.9829891803776305</v>
      </c>
      <c r="X275" s="12">
        <v>0.7059812946474916</v>
      </c>
      <c r="Y275" s="56"/>
    </row>
    <row r="278" spans="1:25" ht="15" customHeight="1" x14ac:dyDescent="0.25">
      <c r="A278" s="147" t="s">
        <v>4</v>
      </c>
      <c r="B278" s="156" t="s">
        <v>306</v>
      </c>
      <c r="C278" s="143"/>
      <c r="D278" s="143"/>
      <c r="E278" s="143"/>
      <c r="F278" s="143"/>
      <c r="G278" s="144"/>
      <c r="H278" s="57"/>
      <c r="I278" s="58"/>
      <c r="J278" s="59"/>
      <c r="K278" s="59"/>
    </row>
    <row r="279" spans="1:25" ht="45.75" customHeight="1" x14ac:dyDescent="0.25">
      <c r="A279" s="120"/>
      <c r="B279" s="1" t="s">
        <v>159</v>
      </c>
      <c r="C279" s="1" t="s">
        <v>161</v>
      </c>
      <c r="D279" s="1" t="s">
        <v>160</v>
      </c>
      <c r="E279" s="1" t="s">
        <v>162</v>
      </c>
      <c r="F279" s="1" t="s">
        <v>132</v>
      </c>
      <c r="G279" s="1" t="s">
        <v>163</v>
      </c>
      <c r="H279" s="1" t="s">
        <v>197</v>
      </c>
      <c r="I279" s="1" t="s">
        <v>198</v>
      </c>
      <c r="J279" s="18" t="s">
        <v>199</v>
      </c>
      <c r="K279" s="19" t="s">
        <v>204</v>
      </c>
    </row>
    <row r="280" spans="1:25" x14ac:dyDescent="0.25">
      <c r="A280" s="1" t="s">
        <v>5</v>
      </c>
      <c r="B280" s="22"/>
      <c r="C280" s="22"/>
      <c r="D280" s="22"/>
      <c r="E280" s="22"/>
      <c r="F280" s="22">
        <v>8321.4285714285543</v>
      </c>
      <c r="G280" s="22">
        <v>0</v>
      </c>
      <c r="H280" s="20">
        <f>G280/F280</f>
        <v>0</v>
      </c>
      <c r="I280" s="22">
        <v>6111</v>
      </c>
      <c r="J280" s="23">
        <f>B280*H280*I280</f>
        <v>0</v>
      </c>
      <c r="K280" s="27">
        <f>((J280*12/365)/I280/4.2)</f>
        <v>0</v>
      </c>
    </row>
    <row r="281" spans="1:25" x14ac:dyDescent="0.25">
      <c r="A281" s="1" t="s">
        <v>6</v>
      </c>
      <c r="B281" s="22"/>
      <c r="C281" s="22"/>
      <c r="D281" s="22"/>
      <c r="E281" s="22"/>
      <c r="F281" s="22">
        <v>13295.238095238055</v>
      </c>
      <c r="G281" s="22">
        <v>0</v>
      </c>
      <c r="H281" s="20">
        <f t="shared" ref="H281:H292" si="16">G281/F281</f>
        <v>0</v>
      </c>
      <c r="I281" s="22">
        <v>9955</v>
      </c>
      <c r="J281" s="23">
        <f t="shared" ref="J281:J292" si="17">B281*H281*I281</f>
        <v>0</v>
      </c>
      <c r="K281" s="27">
        <f t="shared" ref="K281:K292" si="18">((J281*12/365)/I281/4.2)</f>
        <v>0</v>
      </c>
    </row>
    <row r="282" spans="1:25" x14ac:dyDescent="0.25">
      <c r="A282" s="1" t="s">
        <v>7</v>
      </c>
      <c r="B282" s="22">
        <v>11.107317073170734</v>
      </c>
      <c r="C282" s="22">
        <v>45</v>
      </c>
      <c r="D282" s="22">
        <v>2.7</v>
      </c>
      <c r="E282" s="22">
        <v>11.123547638029367</v>
      </c>
      <c r="F282" s="22">
        <v>40028.095238095237</v>
      </c>
      <c r="G282" s="22">
        <v>5160.8550464211075</v>
      </c>
      <c r="H282" s="20">
        <f t="shared" si="16"/>
        <v>0.12893081761006348</v>
      </c>
      <c r="I282" s="22">
        <v>23281.428571428569</v>
      </c>
      <c r="J282" s="23">
        <f t="shared" si="17"/>
        <v>33340.762803234655</v>
      </c>
      <c r="K282" s="27">
        <f t="shared" si="18"/>
        <v>1.1209984122881564E-2</v>
      </c>
    </row>
    <row r="283" spans="1:25" x14ac:dyDescent="0.25">
      <c r="A283" s="1" t="s">
        <v>8</v>
      </c>
      <c r="B283" s="22"/>
      <c r="C283" s="22"/>
      <c r="D283" s="22"/>
      <c r="E283" s="22"/>
      <c r="F283" s="22">
        <v>52403.15476190472</v>
      </c>
      <c r="G283" s="22">
        <v>0</v>
      </c>
      <c r="H283" s="20">
        <f t="shared" si="16"/>
        <v>0</v>
      </c>
      <c r="I283" s="22">
        <v>41553</v>
      </c>
      <c r="J283" s="23">
        <f t="shared" si="17"/>
        <v>0</v>
      </c>
      <c r="K283" s="27">
        <f t="shared" si="18"/>
        <v>0</v>
      </c>
    </row>
    <row r="284" spans="1:25" x14ac:dyDescent="0.25">
      <c r="A284" s="1" t="s">
        <v>9</v>
      </c>
      <c r="B284" s="22">
        <v>12.4</v>
      </c>
      <c r="C284" s="22">
        <v>30</v>
      </c>
      <c r="D284" s="22">
        <v>1.8</v>
      </c>
      <c r="E284" s="22">
        <v>12.560860854998538</v>
      </c>
      <c r="F284" s="22">
        <v>19910.714285714275</v>
      </c>
      <c r="G284" s="22">
        <v>214.59435626102277</v>
      </c>
      <c r="H284" s="20">
        <f t="shared" si="16"/>
        <v>1.0777833139567069E-2</v>
      </c>
      <c r="I284" s="22">
        <v>17420</v>
      </c>
      <c r="J284" s="23">
        <f t="shared" si="17"/>
        <v>2328.0981808116035</v>
      </c>
      <c r="K284" s="27">
        <f t="shared" si="18"/>
        <v>1.0461458389873319E-3</v>
      </c>
    </row>
    <row r="285" spans="1:25" x14ac:dyDescent="0.25">
      <c r="A285" s="1" t="s">
        <v>10</v>
      </c>
      <c r="B285" s="22"/>
      <c r="C285" s="22"/>
      <c r="D285" s="22"/>
      <c r="E285" s="22"/>
      <c r="F285" s="22">
        <v>62393.571428571428</v>
      </c>
      <c r="G285" s="22">
        <v>0</v>
      </c>
      <c r="H285" s="20">
        <f t="shared" si="16"/>
        <v>0</v>
      </c>
      <c r="I285" s="22">
        <v>29200</v>
      </c>
      <c r="J285" s="23">
        <f t="shared" si="17"/>
        <v>0</v>
      </c>
      <c r="K285" s="27">
        <f t="shared" si="18"/>
        <v>0</v>
      </c>
    </row>
    <row r="286" spans="1:25" x14ac:dyDescent="0.25">
      <c r="A286" s="1" t="s">
        <v>11</v>
      </c>
      <c r="B286" s="22">
        <v>5.7</v>
      </c>
      <c r="C286" s="22">
        <v>6</v>
      </c>
      <c r="D286" s="22">
        <v>5.4</v>
      </c>
      <c r="E286" s="22">
        <v>0.3002969307787543</v>
      </c>
      <c r="F286" s="22">
        <v>28547.02380952378</v>
      </c>
      <c r="G286" s="22">
        <v>505.918367346938</v>
      </c>
      <c r="H286" s="20">
        <f t="shared" si="16"/>
        <v>1.7722280638521586E-2</v>
      </c>
      <c r="I286" s="22">
        <v>24787.38095238095</v>
      </c>
      <c r="J286" s="23">
        <f t="shared" si="17"/>
        <v>2503.9468527326262</v>
      </c>
      <c r="K286" s="27">
        <f t="shared" si="18"/>
        <v>7.907397232060513E-4</v>
      </c>
    </row>
    <row r="287" spans="1:25" x14ac:dyDescent="0.25">
      <c r="A287" s="1" t="s">
        <v>12</v>
      </c>
      <c r="B287" s="22"/>
      <c r="C287" s="22"/>
      <c r="D287" s="22"/>
      <c r="E287" s="22"/>
      <c r="F287" s="22">
        <v>9040.4761904761999</v>
      </c>
      <c r="G287" s="22">
        <v>0</v>
      </c>
      <c r="H287" s="20">
        <f t="shared" si="16"/>
        <v>0</v>
      </c>
      <c r="I287" s="22">
        <v>13800</v>
      </c>
      <c r="J287" s="23">
        <f t="shared" si="17"/>
        <v>0</v>
      </c>
      <c r="K287" s="27">
        <f t="shared" si="18"/>
        <v>0</v>
      </c>
    </row>
    <row r="288" spans="1:25" x14ac:dyDescent="0.25">
      <c r="A288" s="1" t="s">
        <v>13</v>
      </c>
      <c r="B288" s="22"/>
      <c r="C288" s="22"/>
      <c r="D288" s="22"/>
      <c r="E288" s="22"/>
      <c r="F288" s="22">
        <v>26594.999999999945</v>
      </c>
      <c r="G288" s="22">
        <v>0</v>
      </c>
      <c r="H288" s="20">
        <f t="shared" si="16"/>
        <v>0</v>
      </c>
      <c r="I288" s="22">
        <v>21555</v>
      </c>
      <c r="J288" s="23">
        <f t="shared" si="17"/>
        <v>0</v>
      </c>
      <c r="K288" s="27">
        <f t="shared" si="18"/>
        <v>0</v>
      </c>
    </row>
    <row r="289" spans="1:11" x14ac:dyDescent="0.25">
      <c r="A289" s="1" t="s">
        <v>14</v>
      </c>
      <c r="B289" s="22">
        <v>20.483333333333331</v>
      </c>
      <c r="C289" s="22">
        <v>90</v>
      </c>
      <c r="D289" s="22">
        <v>3</v>
      </c>
      <c r="E289" s="22">
        <v>20.519255220048567</v>
      </c>
      <c r="F289" s="22">
        <v>25289.999999999982</v>
      </c>
      <c r="G289" s="22">
        <v>3590.0630914826493</v>
      </c>
      <c r="H289" s="20">
        <f t="shared" si="16"/>
        <v>0.1419558359621452</v>
      </c>
      <c r="I289" s="22">
        <v>18230</v>
      </c>
      <c r="J289" s="23">
        <f t="shared" si="17"/>
        <v>53007.894321766587</v>
      </c>
      <c r="K289" s="27">
        <f t="shared" si="18"/>
        <v>2.2761085766141734E-2</v>
      </c>
    </row>
    <row r="290" spans="1:11" x14ac:dyDescent="0.25">
      <c r="A290" s="1" t="s">
        <v>15</v>
      </c>
      <c r="B290" s="22"/>
      <c r="C290" s="22"/>
      <c r="D290" s="22"/>
      <c r="E290" s="22"/>
      <c r="F290" s="22">
        <v>18342.142857142899</v>
      </c>
      <c r="G290" s="22">
        <v>0</v>
      </c>
      <c r="H290" s="20">
        <f t="shared" si="16"/>
        <v>0</v>
      </c>
      <c r="I290" s="22">
        <v>19824</v>
      </c>
      <c r="J290" s="23">
        <f t="shared" si="17"/>
        <v>0</v>
      </c>
      <c r="K290" s="27">
        <f t="shared" si="18"/>
        <v>0</v>
      </c>
    </row>
    <row r="291" spans="1:11" x14ac:dyDescent="0.25">
      <c r="A291" s="1" t="s">
        <v>16</v>
      </c>
      <c r="B291" s="22">
        <v>11.25</v>
      </c>
      <c r="C291" s="22">
        <v>11.25</v>
      </c>
      <c r="D291" s="22">
        <v>11.25</v>
      </c>
      <c r="E291" s="22">
        <v>0</v>
      </c>
      <c r="F291" s="22">
        <v>23972.02380952382</v>
      </c>
      <c r="G291" s="22">
        <v>118.268665490888</v>
      </c>
      <c r="H291" s="20">
        <f t="shared" si="16"/>
        <v>4.9336120483870517E-3</v>
      </c>
      <c r="I291" s="22">
        <v>20117</v>
      </c>
      <c r="J291" s="23">
        <f t="shared" si="17"/>
        <v>1116.5565777457762</v>
      </c>
      <c r="K291" s="27">
        <f t="shared" si="18"/>
        <v>4.3446681443721602E-4</v>
      </c>
    </row>
    <row r="292" spans="1:11" x14ac:dyDescent="0.25">
      <c r="A292" s="1" t="s">
        <v>17</v>
      </c>
      <c r="B292" s="22"/>
      <c r="C292" s="22"/>
      <c r="D292" s="22"/>
      <c r="E292" s="22"/>
      <c r="F292" s="22">
        <v>12206.666666666681</v>
      </c>
      <c r="G292" s="22">
        <v>0</v>
      </c>
      <c r="H292" s="20">
        <f t="shared" si="16"/>
        <v>0</v>
      </c>
      <c r="I292" s="22">
        <v>10448</v>
      </c>
      <c r="J292" s="23">
        <f t="shared" si="17"/>
        <v>0</v>
      </c>
      <c r="K292" s="27">
        <f t="shared" si="18"/>
        <v>0</v>
      </c>
    </row>
    <row r="293" spans="1:11" x14ac:dyDescent="0.25">
      <c r="I293" s="24">
        <f>SUM(I280:I292)</f>
        <v>256281.80952380953</v>
      </c>
      <c r="J293" s="23">
        <f>SUM(J280:J292)</f>
        <v>92297.258736291245</v>
      </c>
      <c r="K293" s="62"/>
    </row>
    <row r="296" spans="1:11" ht="15" customHeight="1" x14ac:dyDescent="0.25">
      <c r="A296" s="156" t="s">
        <v>306</v>
      </c>
      <c r="B296" s="143"/>
      <c r="C296" s="143"/>
      <c r="D296" s="143"/>
      <c r="E296" s="143"/>
      <c r="F296" s="144"/>
      <c r="G296" s="57"/>
    </row>
    <row r="297" spans="1:11" ht="30" customHeight="1" x14ac:dyDescent="0.25">
      <c r="A297" s="1" t="s">
        <v>159</v>
      </c>
      <c r="B297" s="1" t="s">
        <v>160</v>
      </c>
      <c r="C297" s="1" t="s">
        <v>161</v>
      </c>
      <c r="D297" s="1" t="s">
        <v>162</v>
      </c>
      <c r="E297" s="1" t="s">
        <v>132</v>
      </c>
      <c r="F297" s="1" t="s">
        <v>163</v>
      </c>
      <c r="G297" s="1" t="s">
        <v>197</v>
      </c>
      <c r="H297" s="18" t="s">
        <v>199</v>
      </c>
      <c r="I297" s="19" t="s">
        <v>204</v>
      </c>
    </row>
    <row r="298" spans="1:11" x14ac:dyDescent="0.25">
      <c r="A298" s="22">
        <v>14.818733092879167</v>
      </c>
      <c r="B298" s="22">
        <v>1.8</v>
      </c>
      <c r="C298" s="22">
        <v>90</v>
      </c>
      <c r="D298" s="22">
        <v>16.297754973431235</v>
      </c>
      <c r="E298" s="22">
        <v>256282</v>
      </c>
      <c r="F298" s="22">
        <v>6185.2862784501112</v>
      </c>
      <c r="G298" s="20">
        <f>F298/E298</f>
        <v>2.4134688657221775E-2</v>
      </c>
      <c r="H298" s="23">
        <f>A298*F298*G298</f>
        <v>2212.1398624046483</v>
      </c>
      <c r="I298" s="27">
        <f>((H298*12/365)/E298/4.2)</f>
        <v>6.756683382560738E-5</v>
      </c>
    </row>
    <row r="301" spans="1:11" x14ac:dyDescent="0.25">
      <c r="C301" s="65"/>
      <c r="D301" s="65"/>
      <c r="E301" s="65"/>
      <c r="F301" s="65"/>
      <c r="G301" s="65"/>
      <c r="H301" s="65"/>
    </row>
    <row r="302" spans="1:11" ht="15.75" customHeight="1" x14ac:dyDescent="0.25">
      <c r="A302" s="147" t="s">
        <v>4</v>
      </c>
      <c r="B302" s="147" t="s">
        <v>19</v>
      </c>
      <c r="C302" s="156" t="s">
        <v>130</v>
      </c>
      <c r="D302" s="143"/>
      <c r="E302" s="143"/>
      <c r="F302" s="143"/>
      <c r="G302" s="143"/>
      <c r="H302" s="144"/>
    </row>
    <row r="303" spans="1:11" x14ac:dyDescent="0.25">
      <c r="A303" s="148"/>
      <c r="B303" s="148"/>
      <c r="C303" s="156" t="s">
        <v>61</v>
      </c>
      <c r="D303" s="144"/>
      <c r="E303" s="147" t="s">
        <v>45</v>
      </c>
      <c r="F303" s="156" t="s">
        <v>62</v>
      </c>
      <c r="G303" s="144"/>
      <c r="H303" s="147" t="s">
        <v>45</v>
      </c>
    </row>
    <row r="304" spans="1:11" ht="25.5" x14ac:dyDescent="0.25">
      <c r="A304" s="120"/>
      <c r="B304" s="120"/>
      <c r="C304" s="1" t="s">
        <v>3</v>
      </c>
      <c r="D304" s="1" t="s">
        <v>18</v>
      </c>
      <c r="E304" s="120"/>
      <c r="F304" s="1" t="s">
        <v>3</v>
      </c>
      <c r="G304" s="1" t="s">
        <v>18</v>
      </c>
      <c r="H304" s="120"/>
    </row>
    <row r="305" spans="1:8" x14ac:dyDescent="0.25">
      <c r="A305" s="1" t="s">
        <v>5</v>
      </c>
      <c r="B305" s="22">
        <v>6111</v>
      </c>
      <c r="C305" s="12">
        <v>0</v>
      </c>
      <c r="D305" s="12">
        <v>0</v>
      </c>
      <c r="E305" s="22">
        <f>C305*B305</f>
        <v>0</v>
      </c>
      <c r="F305" s="12">
        <v>1</v>
      </c>
      <c r="G305" s="12">
        <v>2.3836868096574881E-2</v>
      </c>
      <c r="H305" s="22">
        <f>F305*B305</f>
        <v>6111</v>
      </c>
    </row>
    <row r="306" spans="1:8" x14ac:dyDescent="0.25">
      <c r="A306" s="1" t="s">
        <v>321</v>
      </c>
      <c r="B306" s="22">
        <v>9955</v>
      </c>
      <c r="C306" s="12">
        <v>0</v>
      </c>
      <c r="D306" s="12">
        <v>0</v>
      </c>
      <c r="E306" s="22">
        <f t="shared" ref="E306:E317" si="19">C306*B306</f>
        <v>0</v>
      </c>
      <c r="F306" s="12">
        <v>1</v>
      </c>
      <c r="G306" s="12">
        <v>3.8834637277307113E-2</v>
      </c>
      <c r="H306" s="22">
        <f t="shared" ref="H306:H317" si="20">F306*B306</f>
        <v>9955</v>
      </c>
    </row>
    <row r="307" spans="1:8" x14ac:dyDescent="0.25">
      <c r="A307" s="1" t="s">
        <v>7</v>
      </c>
      <c r="B307" s="22">
        <v>23281.428571428569</v>
      </c>
      <c r="C307" s="12">
        <v>0.13836477987421372</v>
      </c>
      <c r="D307" s="12">
        <v>1.2605505170496158E-2</v>
      </c>
      <c r="E307" s="22">
        <f t="shared" si="19"/>
        <v>3221.3297394429442</v>
      </c>
      <c r="F307" s="12">
        <v>0.86163522012578431</v>
      </c>
      <c r="G307" s="12">
        <v>7.8497918561725971E-2</v>
      </c>
      <c r="H307" s="22">
        <f t="shared" si="20"/>
        <v>20060.098831985579</v>
      </c>
    </row>
    <row r="308" spans="1:8" x14ac:dyDescent="0.25">
      <c r="A308" s="1" t="s">
        <v>8</v>
      </c>
      <c r="B308" s="22">
        <v>41553</v>
      </c>
      <c r="C308" s="12">
        <v>0</v>
      </c>
      <c r="D308" s="12">
        <v>0</v>
      </c>
      <c r="E308" s="22">
        <f t="shared" si="19"/>
        <v>0</v>
      </c>
      <c r="F308" s="12">
        <v>1</v>
      </c>
      <c r="G308" s="12">
        <v>0.16209163182616468</v>
      </c>
      <c r="H308" s="22">
        <f t="shared" si="20"/>
        <v>41553</v>
      </c>
    </row>
    <row r="309" spans="1:8" x14ac:dyDescent="0.25">
      <c r="A309" s="1" t="s">
        <v>9</v>
      </c>
      <c r="B309" s="22">
        <v>17420</v>
      </c>
      <c r="C309" s="12">
        <v>1.4492753623188491E-2</v>
      </c>
      <c r="D309" s="12">
        <v>9.8484559480372562E-4</v>
      </c>
      <c r="E309" s="22">
        <f t="shared" si="19"/>
        <v>252.46376811594351</v>
      </c>
      <c r="F309" s="12">
        <v>0.98550724637681175</v>
      </c>
      <c r="G309" s="12">
        <v>6.6969500446652966E-2</v>
      </c>
      <c r="H309" s="22">
        <f t="shared" si="20"/>
        <v>17167.53623188406</v>
      </c>
    </row>
    <row r="310" spans="1:8" x14ac:dyDescent="0.25">
      <c r="A310" s="1" t="s">
        <v>10</v>
      </c>
      <c r="B310" s="22">
        <v>29200</v>
      </c>
      <c r="C310" s="12">
        <v>0</v>
      </c>
      <c r="D310" s="12">
        <v>0</v>
      </c>
      <c r="E310" s="22">
        <f t="shared" si="19"/>
        <v>0</v>
      </c>
      <c r="F310" s="12">
        <v>1</v>
      </c>
      <c r="G310" s="12">
        <v>0.11390614366258073</v>
      </c>
      <c r="H310" s="22">
        <f t="shared" si="20"/>
        <v>29200</v>
      </c>
    </row>
    <row r="311" spans="1:8" x14ac:dyDescent="0.25">
      <c r="A311" s="1" t="s">
        <v>11</v>
      </c>
      <c r="B311" s="22">
        <v>24787.38095238095</v>
      </c>
      <c r="C311" s="12">
        <v>1.1695906432748522E-2</v>
      </c>
      <c r="D311" s="12">
        <v>1.1308935881824678E-3</v>
      </c>
      <c r="E311" s="22">
        <f t="shared" si="19"/>
        <v>289.91088833194055</v>
      </c>
      <c r="F311" s="12">
        <v>0.98830409356725146</v>
      </c>
      <c r="G311" s="12">
        <v>9.5560508201418648E-2</v>
      </c>
      <c r="H311" s="22">
        <f t="shared" si="20"/>
        <v>24497.470064049008</v>
      </c>
    </row>
    <row r="312" spans="1:8" x14ac:dyDescent="0.25">
      <c r="A312" s="1" t="s">
        <v>20</v>
      </c>
      <c r="B312" s="22">
        <v>13800</v>
      </c>
      <c r="C312" s="12">
        <v>0</v>
      </c>
      <c r="D312" s="12">
        <v>0</v>
      </c>
      <c r="E312" s="22">
        <f t="shared" si="19"/>
        <v>0</v>
      </c>
      <c r="F312" s="12">
        <v>1</v>
      </c>
      <c r="G312" s="12">
        <v>5.3829620149670417E-2</v>
      </c>
      <c r="H312" s="22">
        <f t="shared" si="20"/>
        <v>13800</v>
      </c>
    </row>
    <row r="313" spans="1:8" x14ac:dyDescent="0.25">
      <c r="A313" s="1" t="s">
        <v>13</v>
      </c>
      <c r="B313" s="22">
        <v>21555</v>
      </c>
      <c r="C313" s="12">
        <v>0</v>
      </c>
      <c r="D313" s="12">
        <v>0</v>
      </c>
      <c r="E313" s="22">
        <f t="shared" si="19"/>
        <v>0</v>
      </c>
      <c r="F313" s="12">
        <v>1</v>
      </c>
      <c r="G313" s="12">
        <v>8.4082427650536432E-2</v>
      </c>
      <c r="H313" s="22">
        <f t="shared" si="20"/>
        <v>21555</v>
      </c>
    </row>
    <row r="314" spans="1:8" x14ac:dyDescent="0.25">
      <c r="A314" s="1" t="s">
        <v>14</v>
      </c>
      <c r="B314" s="22">
        <v>18230</v>
      </c>
      <c r="C314" s="12">
        <v>0.16088328075709846</v>
      </c>
      <c r="D314" s="12">
        <v>1.1440757955334451E-2</v>
      </c>
      <c r="E314" s="22">
        <f t="shared" si="19"/>
        <v>2932.9022082019051</v>
      </c>
      <c r="F314" s="12">
        <v>0.83911671924290232</v>
      </c>
      <c r="G314" s="12">
        <v>5.9671404237626506E-2</v>
      </c>
      <c r="H314" s="22">
        <f t="shared" si="20"/>
        <v>15297.097791798109</v>
      </c>
    </row>
    <row r="315" spans="1:8" x14ac:dyDescent="0.25">
      <c r="A315" s="1" t="s">
        <v>15</v>
      </c>
      <c r="B315" s="22">
        <v>19824</v>
      </c>
      <c r="C315" s="12">
        <v>0</v>
      </c>
      <c r="D315" s="12">
        <v>0</v>
      </c>
      <c r="E315" s="22">
        <f t="shared" si="19"/>
        <v>0</v>
      </c>
      <c r="F315" s="12">
        <v>1</v>
      </c>
      <c r="G315" s="12">
        <v>7.7329344933599053E-2</v>
      </c>
      <c r="H315" s="22">
        <f t="shared" si="20"/>
        <v>19824</v>
      </c>
    </row>
    <row r="316" spans="1:8" x14ac:dyDescent="0.25">
      <c r="A316" s="1" t="s">
        <v>16</v>
      </c>
      <c r="B316" s="22">
        <v>20117</v>
      </c>
      <c r="C316" s="12">
        <v>1.0638297872340408E-2</v>
      </c>
      <c r="D316" s="12">
        <v>8.3481553334398685E-4</v>
      </c>
      <c r="E316" s="22">
        <f t="shared" si="19"/>
        <v>214.01063829787199</v>
      </c>
      <c r="F316" s="12">
        <v>0.98936170212765973</v>
      </c>
      <c r="G316" s="12">
        <v>7.7637844600990907E-2</v>
      </c>
      <c r="H316" s="22">
        <f t="shared" si="20"/>
        <v>19902.98936170213</v>
      </c>
    </row>
    <row r="317" spans="1:8" x14ac:dyDescent="0.25">
      <c r="A317" s="1" t="s">
        <v>17</v>
      </c>
      <c r="B317" s="22">
        <v>10448</v>
      </c>
      <c r="C317" s="12">
        <v>0</v>
      </c>
      <c r="D317" s="12">
        <v>0</v>
      </c>
      <c r="E317" s="22">
        <f t="shared" si="19"/>
        <v>0</v>
      </c>
      <c r="F317" s="12">
        <v>1</v>
      </c>
      <c r="G317" s="12">
        <v>4.0755332512986533E-2</v>
      </c>
      <c r="H317" s="22">
        <f t="shared" si="20"/>
        <v>10448</v>
      </c>
    </row>
    <row r="318" spans="1:8" x14ac:dyDescent="0.25">
      <c r="B318" s="24">
        <f>SUM(B305:B317)</f>
        <v>256281.80952380953</v>
      </c>
    </row>
    <row r="321" spans="1:11" ht="44.25" customHeight="1" x14ac:dyDescent="0.25">
      <c r="A321" s="175"/>
      <c r="B321" s="156" t="s">
        <v>217</v>
      </c>
      <c r="C321" s="144"/>
      <c r="D321" s="56"/>
    </row>
    <row r="322" spans="1:11" x14ac:dyDescent="0.25">
      <c r="A322" s="176"/>
      <c r="B322" s="1" t="s">
        <v>61</v>
      </c>
      <c r="C322" s="1" t="s">
        <v>62</v>
      </c>
      <c r="D322" s="56"/>
    </row>
    <row r="323" spans="1:11" x14ac:dyDescent="0.25">
      <c r="A323" s="1" t="s">
        <v>63</v>
      </c>
      <c r="B323" s="12">
        <v>2.6996817842160792E-2</v>
      </c>
      <c r="C323" s="12">
        <v>0.97300318215783943</v>
      </c>
      <c r="D323" s="56"/>
    </row>
    <row r="324" spans="1:11" x14ac:dyDescent="0.25">
      <c r="A324" s="1" t="s">
        <v>40</v>
      </c>
      <c r="B324" s="22">
        <f>B323*B318</f>
        <v>6918.7933279736344</v>
      </c>
      <c r="C324" s="22">
        <f>C323*B318</f>
        <v>249363.01619583595</v>
      </c>
    </row>
    <row r="333" spans="1:11" ht="15" customHeight="1" x14ac:dyDescent="0.25">
      <c r="A333" s="147" t="s">
        <v>4</v>
      </c>
      <c r="B333" s="156" t="s">
        <v>307</v>
      </c>
      <c r="C333" s="143"/>
      <c r="D333" s="143"/>
      <c r="E333" s="143"/>
      <c r="F333" s="143"/>
      <c r="G333" s="144"/>
      <c r="H333" s="57"/>
      <c r="I333" s="58"/>
      <c r="J333" s="59"/>
      <c r="K333" s="59"/>
    </row>
    <row r="334" spans="1:11" ht="25.5" x14ac:dyDescent="0.25">
      <c r="A334" s="120"/>
      <c r="B334" s="1" t="s">
        <v>159</v>
      </c>
      <c r="C334" s="1" t="s">
        <v>161</v>
      </c>
      <c r="D334" s="1" t="s">
        <v>160</v>
      </c>
      <c r="E334" s="1" t="s">
        <v>162</v>
      </c>
      <c r="F334" s="1" t="s">
        <v>132</v>
      </c>
      <c r="G334" s="1" t="s">
        <v>163</v>
      </c>
      <c r="H334" s="1" t="s">
        <v>197</v>
      </c>
      <c r="I334" s="1" t="s">
        <v>198</v>
      </c>
      <c r="J334" s="18" t="s">
        <v>199</v>
      </c>
      <c r="K334" s="19" t="s">
        <v>204</v>
      </c>
    </row>
    <row r="335" spans="1:11" x14ac:dyDescent="0.25">
      <c r="A335" s="1" t="s">
        <v>5</v>
      </c>
      <c r="B335" s="22"/>
      <c r="C335" s="22"/>
      <c r="D335" s="22"/>
      <c r="E335" s="22"/>
      <c r="F335" s="22">
        <v>8321.4285714285543</v>
      </c>
      <c r="G335" s="22">
        <v>0</v>
      </c>
      <c r="H335" s="20">
        <f>G335/F335</f>
        <v>0</v>
      </c>
      <c r="I335" s="22">
        <v>6111</v>
      </c>
      <c r="J335" s="23">
        <f>B335*H335*I335</f>
        <v>0</v>
      </c>
      <c r="K335" s="27">
        <f>((J335*12/365)/I335/4.2)</f>
        <v>0</v>
      </c>
    </row>
    <row r="336" spans="1:11" x14ac:dyDescent="0.25">
      <c r="A336" s="1" t="s">
        <v>321</v>
      </c>
      <c r="B336" s="22">
        <v>41.25</v>
      </c>
      <c r="C336" s="22">
        <v>90</v>
      </c>
      <c r="D336" s="22">
        <v>15</v>
      </c>
      <c r="E336" s="22">
        <v>27.332467235246707</v>
      </c>
      <c r="F336" s="22">
        <v>13295.238095238055</v>
      </c>
      <c r="G336" s="22">
        <v>426.58517952635577</v>
      </c>
      <c r="H336" s="20">
        <f t="shared" ref="H336:H347" si="21">G336/F336</f>
        <v>3.2085561497326283E-2</v>
      </c>
      <c r="I336" s="22">
        <v>9955</v>
      </c>
      <c r="J336" s="23">
        <f t="shared" ref="J336:J347" si="22">B336*H336*I336</f>
        <v>13175.73529411768</v>
      </c>
      <c r="K336" s="27">
        <f t="shared" ref="K336:K347" si="23">((J336*12/365)/I336/4.2)</f>
        <v>1.0360308506964455E-2</v>
      </c>
    </row>
    <row r="337" spans="1:11" x14ac:dyDescent="0.25">
      <c r="A337" s="1" t="s">
        <v>7</v>
      </c>
      <c r="B337" s="22"/>
      <c r="C337" s="22"/>
      <c r="D337" s="22"/>
      <c r="E337" s="22"/>
      <c r="F337" s="22">
        <v>40028.095238095237</v>
      </c>
      <c r="G337" s="22">
        <v>0</v>
      </c>
      <c r="H337" s="20">
        <f t="shared" si="21"/>
        <v>0</v>
      </c>
      <c r="I337" s="22">
        <v>23281.428571428569</v>
      </c>
      <c r="J337" s="23">
        <f t="shared" si="22"/>
        <v>0</v>
      </c>
      <c r="K337" s="27">
        <f t="shared" si="23"/>
        <v>0</v>
      </c>
    </row>
    <row r="338" spans="1:11" x14ac:dyDescent="0.25">
      <c r="A338" s="1" t="s">
        <v>8</v>
      </c>
      <c r="B338" s="22">
        <v>29.645537401702025</v>
      </c>
      <c r="C338" s="22">
        <v>30</v>
      </c>
      <c r="D338" s="22">
        <v>22.5</v>
      </c>
      <c r="E338" s="22">
        <v>1.5916027523629421</v>
      </c>
      <c r="F338" s="22">
        <v>52403.15476190472</v>
      </c>
      <c r="G338" s="22">
        <v>6781.0986120254529</v>
      </c>
      <c r="H338" s="20">
        <f t="shared" si="21"/>
        <v>0.12940248812949476</v>
      </c>
      <c r="I338" s="22">
        <v>41553</v>
      </c>
      <c r="J338" s="23">
        <f t="shared" si="22"/>
        <v>159405.88045521488</v>
      </c>
      <c r="K338" s="27">
        <f t="shared" si="23"/>
        <v>3.0029012146506762E-2</v>
      </c>
    </row>
    <row r="339" spans="1:11" x14ac:dyDescent="0.25">
      <c r="A339" s="1" t="s">
        <v>9</v>
      </c>
      <c r="B339" s="22">
        <v>30</v>
      </c>
      <c r="C339" s="22">
        <v>30</v>
      </c>
      <c r="D339" s="22">
        <v>30</v>
      </c>
      <c r="E339" s="22">
        <v>0</v>
      </c>
      <c r="F339" s="22">
        <v>19910.714285714275</v>
      </c>
      <c r="G339" s="22">
        <v>73.005430242272297</v>
      </c>
      <c r="H339" s="20">
        <f t="shared" si="21"/>
        <v>3.6666404426612116E-3</v>
      </c>
      <c r="I339" s="22">
        <v>17420</v>
      </c>
      <c r="J339" s="23">
        <f t="shared" si="22"/>
        <v>1916.1862953347493</v>
      </c>
      <c r="K339" s="27">
        <f t="shared" si="23"/>
        <v>8.6105059318854281E-4</v>
      </c>
    </row>
    <row r="340" spans="1:11" x14ac:dyDescent="0.25">
      <c r="A340" s="1" t="s">
        <v>10</v>
      </c>
      <c r="B340" s="22">
        <v>27.052603247673641</v>
      </c>
      <c r="C340" s="22">
        <v>37.5</v>
      </c>
      <c r="D340" s="22">
        <v>15</v>
      </c>
      <c r="E340" s="22">
        <v>8.2885190074482438</v>
      </c>
      <c r="F340" s="22">
        <v>62393.571428571428</v>
      </c>
      <c r="G340" s="22">
        <v>3918.9246044339648</v>
      </c>
      <c r="H340" s="20">
        <f t="shared" si="21"/>
        <v>6.2809749701864329E-2</v>
      </c>
      <c r="I340" s="22">
        <v>29200</v>
      </c>
      <c r="J340" s="23">
        <f t="shared" si="22"/>
        <v>49615.683372090527</v>
      </c>
      <c r="K340" s="27">
        <f t="shared" si="23"/>
        <v>1.330072202559862E-2</v>
      </c>
    </row>
    <row r="341" spans="1:11" x14ac:dyDescent="0.25">
      <c r="A341" s="1" t="s">
        <v>11</v>
      </c>
      <c r="B341" s="22"/>
      <c r="C341" s="22"/>
      <c r="D341" s="22"/>
      <c r="E341" s="22"/>
      <c r="F341" s="22">
        <v>28547.02380952378</v>
      </c>
      <c r="G341" s="22">
        <v>0</v>
      </c>
      <c r="H341" s="20">
        <f t="shared" si="21"/>
        <v>0</v>
      </c>
      <c r="I341" s="22">
        <v>24787.38095238095</v>
      </c>
      <c r="J341" s="23">
        <f t="shared" si="22"/>
        <v>0</v>
      </c>
      <c r="K341" s="27">
        <f t="shared" si="23"/>
        <v>0</v>
      </c>
    </row>
    <row r="342" spans="1:11" x14ac:dyDescent="0.25">
      <c r="A342" s="1" t="s">
        <v>12</v>
      </c>
      <c r="B342" s="22">
        <v>23.208337676645936</v>
      </c>
      <c r="C342" s="22">
        <v>45</v>
      </c>
      <c r="D342" s="22">
        <v>15</v>
      </c>
      <c r="E342" s="22">
        <v>9.7929582399959187</v>
      </c>
      <c r="F342" s="22">
        <v>9040.4761904761999</v>
      </c>
      <c r="G342" s="22">
        <v>960.91274009603887</v>
      </c>
      <c r="H342" s="20">
        <f t="shared" si="21"/>
        <v>0.10629005816179507</v>
      </c>
      <c r="I342" s="22">
        <v>13800</v>
      </c>
      <c r="J342" s="23">
        <f t="shared" si="22"/>
        <v>34042.054748552015</v>
      </c>
      <c r="K342" s="27">
        <f t="shared" si="23"/>
        <v>1.9309710853145021E-2</v>
      </c>
    </row>
    <row r="343" spans="1:11" x14ac:dyDescent="0.25">
      <c r="A343" s="1" t="s">
        <v>13</v>
      </c>
      <c r="B343" s="22">
        <v>33.59506575064816</v>
      </c>
      <c r="C343" s="22">
        <v>90</v>
      </c>
      <c r="D343" s="22">
        <v>30</v>
      </c>
      <c r="E343" s="22">
        <v>13.065584245782098</v>
      </c>
      <c r="F343" s="22">
        <v>26594.999999999945</v>
      </c>
      <c r="G343" s="22">
        <v>3866.2627852084906</v>
      </c>
      <c r="H343" s="20">
        <f t="shared" si="21"/>
        <v>0.14537555123927426</v>
      </c>
      <c r="I343" s="22">
        <v>21555</v>
      </c>
      <c r="J343" s="23">
        <f t="shared" si="22"/>
        <v>105272.4904181661</v>
      </c>
      <c r="K343" s="27">
        <f t="shared" si="23"/>
        <v>3.8230146398592089E-2</v>
      </c>
    </row>
    <row r="344" spans="1:11" x14ac:dyDescent="0.25">
      <c r="A344" s="1" t="s">
        <v>14</v>
      </c>
      <c r="B344" s="22">
        <v>37.5</v>
      </c>
      <c r="C344" s="22">
        <v>45</v>
      </c>
      <c r="D344" s="22">
        <v>30</v>
      </c>
      <c r="E344" s="22">
        <v>7.5236134249328108</v>
      </c>
      <c r="F344" s="22">
        <v>25289.999999999982</v>
      </c>
      <c r="G344" s="22">
        <v>159.55835962145119</v>
      </c>
      <c r="H344" s="20">
        <f t="shared" si="21"/>
        <v>6.3091482649842347E-3</v>
      </c>
      <c r="I344" s="22">
        <v>18230</v>
      </c>
      <c r="J344" s="23">
        <f t="shared" si="22"/>
        <v>4313.0914826498474</v>
      </c>
      <c r="K344" s="27">
        <f t="shared" si="23"/>
        <v>1.8520004691734541E-3</v>
      </c>
    </row>
    <row r="345" spans="1:11" x14ac:dyDescent="0.25">
      <c r="A345" s="1" t="s">
        <v>15</v>
      </c>
      <c r="B345" s="22">
        <v>21.818181818181817</v>
      </c>
      <c r="C345" s="22">
        <v>30</v>
      </c>
      <c r="D345" s="22">
        <v>15</v>
      </c>
      <c r="E345" s="22">
        <v>5.0119969725116835</v>
      </c>
      <c r="F345" s="22">
        <v>18342.142857142899</v>
      </c>
      <c r="G345" s="22">
        <v>1494.5449735449749</v>
      </c>
      <c r="H345" s="20">
        <f t="shared" si="21"/>
        <v>8.1481481481481377E-2</v>
      </c>
      <c r="I345" s="22">
        <v>19824</v>
      </c>
      <c r="J345" s="23">
        <f t="shared" si="22"/>
        <v>35242.666666666621</v>
      </c>
      <c r="K345" s="27">
        <f t="shared" si="23"/>
        <v>1.3916068710589237E-2</v>
      </c>
    </row>
    <row r="346" spans="1:11" x14ac:dyDescent="0.25">
      <c r="A346" s="1" t="s">
        <v>16</v>
      </c>
      <c r="B346" s="22">
        <v>28.5</v>
      </c>
      <c r="C346" s="22">
        <v>30</v>
      </c>
      <c r="D346" s="22">
        <v>22.5</v>
      </c>
      <c r="E346" s="22">
        <v>3.0022328555433471</v>
      </c>
      <c r="F346" s="22">
        <v>23972.02380952382</v>
      </c>
      <c r="G346" s="22">
        <v>672.53560302625499</v>
      </c>
      <c r="H346" s="20">
        <f t="shared" si="21"/>
        <v>2.8055019816852676E-2</v>
      </c>
      <c r="I346" s="22">
        <v>20117</v>
      </c>
      <c r="J346" s="23">
        <f t="shared" si="22"/>
        <v>16084.910759185321</v>
      </c>
      <c r="K346" s="27">
        <f t="shared" si="23"/>
        <v>6.2588498221549998E-3</v>
      </c>
    </row>
    <row r="347" spans="1:11" x14ac:dyDescent="0.25">
      <c r="A347" s="1" t="s">
        <v>17</v>
      </c>
      <c r="B347" s="22"/>
      <c r="C347" s="22"/>
      <c r="D347" s="22"/>
      <c r="E347" s="22"/>
      <c r="F347" s="22">
        <v>12206.666666666681</v>
      </c>
      <c r="G347" s="22">
        <v>0</v>
      </c>
      <c r="H347" s="20">
        <f t="shared" si="21"/>
        <v>0</v>
      </c>
      <c r="I347" s="22">
        <v>10448</v>
      </c>
      <c r="J347" s="23">
        <f t="shared" si="22"/>
        <v>0</v>
      </c>
      <c r="K347" s="27">
        <f t="shared" si="23"/>
        <v>0</v>
      </c>
    </row>
    <row r="348" spans="1:11" x14ac:dyDescent="0.25">
      <c r="I348" s="24">
        <f>SUM(I335:I347)</f>
        <v>256281.80952380953</v>
      </c>
      <c r="J348" s="23">
        <f>SUM(J335:J347)</f>
        <v>419068.69949197775</v>
      </c>
      <c r="K348" s="62"/>
    </row>
    <row r="351" spans="1:11" ht="15" customHeight="1" x14ac:dyDescent="0.25">
      <c r="B351" s="156" t="s">
        <v>308</v>
      </c>
      <c r="C351" s="143"/>
      <c r="D351" s="143"/>
      <c r="E351" s="143"/>
      <c r="F351" s="143"/>
      <c r="G351" s="144"/>
      <c r="H351" s="57"/>
    </row>
    <row r="352" spans="1:11" ht="25.5" x14ac:dyDescent="0.25">
      <c r="B352" s="1" t="s">
        <v>159</v>
      </c>
      <c r="C352" s="1" t="s">
        <v>160</v>
      </c>
      <c r="D352" s="1" t="s">
        <v>161</v>
      </c>
      <c r="E352" s="1" t="s">
        <v>162</v>
      </c>
      <c r="F352" s="1" t="s">
        <v>132</v>
      </c>
      <c r="G352" s="1" t="s">
        <v>163</v>
      </c>
      <c r="H352" s="1" t="s">
        <v>197</v>
      </c>
      <c r="I352" s="18" t="s">
        <v>199</v>
      </c>
      <c r="J352" s="19" t="s">
        <v>204</v>
      </c>
    </row>
    <row r="353" spans="1:25" x14ac:dyDescent="0.25">
      <c r="B353" s="22">
        <v>28.921353689311797</v>
      </c>
      <c r="C353" s="22">
        <v>15</v>
      </c>
      <c r="D353" s="22">
        <v>90</v>
      </c>
      <c r="E353" s="22">
        <v>9.7153354773247891</v>
      </c>
      <c r="F353" s="22">
        <v>256282</v>
      </c>
      <c r="G353" s="22">
        <v>14496.619075574523</v>
      </c>
      <c r="H353" s="20">
        <f>G353/F353</f>
        <v>5.6565108261893239E-2</v>
      </c>
      <c r="I353" s="23">
        <f>B353*H353*F353</f>
        <v>419261.84758391499</v>
      </c>
      <c r="J353" s="27">
        <f>((I353*12/365)/F353/4.2)</f>
        <v>1.2805788669404515E-2</v>
      </c>
    </row>
    <row r="357" spans="1:25" ht="15" customHeight="1" x14ac:dyDescent="0.25">
      <c r="A357" s="156" t="s">
        <v>309</v>
      </c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4"/>
      <c r="Y357" s="56"/>
    </row>
    <row r="358" spans="1:25" x14ac:dyDescent="0.25">
      <c r="A358" s="156" t="s">
        <v>143</v>
      </c>
      <c r="B358" s="143"/>
      <c r="C358" s="143"/>
      <c r="D358" s="143"/>
      <c r="E358" s="143"/>
      <c r="F358" s="144"/>
      <c r="G358" s="156" t="s">
        <v>144</v>
      </c>
      <c r="H358" s="143"/>
      <c r="I358" s="143"/>
      <c r="J358" s="143"/>
      <c r="K358" s="143"/>
      <c r="L358" s="144"/>
      <c r="M358" s="156" t="s">
        <v>145</v>
      </c>
      <c r="N358" s="143"/>
      <c r="O358" s="143"/>
      <c r="P358" s="143"/>
      <c r="Q358" s="143"/>
      <c r="R358" s="144"/>
      <c r="S358" s="156" t="s">
        <v>27</v>
      </c>
      <c r="T358" s="143"/>
      <c r="U358" s="143"/>
      <c r="V358" s="143"/>
      <c r="W358" s="143"/>
      <c r="X358" s="144"/>
      <c r="Y358" s="56"/>
    </row>
    <row r="359" spans="1:25" ht="25.5" x14ac:dyDescent="0.25">
      <c r="A359" s="1" t="s">
        <v>159</v>
      </c>
      <c r="B359" s="1" t="s">
        <v>160</v>
      </c>
      <c r="C359" s="1" t="s">
        <v>161</v>
      </c>
      <c r="D359" s="1" t="s">
        <v>162</v>
      </c>
      <c r="E359" s="1" t="s">
        <v>132</v>
      </c>
      <c r="F359" s="1" t="s">
        <v>163</v>
      </c>
      <c r="G359" s="1" t="s">
        <v>159</v>
      </c>
      <c r="H359" s="1" t="s">
        <v>160</v>
      </c>
      <c r="I359" s="1" t="s">
        <v>161</v>
      </c>
      <c r="J359" s="1" t="s">
        <v>162</v>
      </c>
      <c r="K359" s="1" t="s">
        <v>132</v>
      </c>
      <c r="L359" s="1" t="s">
        <v>163</v>
      </c>
      <c r="M359" s="1" t="s">
        <v>159</v>
      </c>
      <c r="N359" s="1" t="s">
        <v>160</v>
      </c>
      <c r="O359" s="1" t="s">
        <v>161</v>
      </c>
      <c r="P359" s="1" t="s">
        <v>162</v>
      </c>
      <c r="Q359" s="1" t="s">
        <v>132</v>
      </c>
      <c r="R359" s="1" t="s">
        <v>163</v>
      </c>
      <c r="S359" s="1" t="s">
        <v>159</v>
      </c>
      <c r="T359" s="1" t="s">
        <v>160</v>
      </c>
      <c r="U359" s="1" t="s">
        <v>161</v>
      </c>
      <c r="V359" s="1" t="s">
        <v>162</v>
      </c>
      <c r="W359" s="1" t="s">
        <v>132</v>
      </c>
      <c r="X359" s="1" t="s">
        <v>163</v>
      </c>
      <c r="Y359" s="56"/>
    </row>
    <row r="360" spans="1:25" x14ac:dyDescent="0.25">
      <c r="A360" s="22">
        <v>28.91748023044984</v>
      </c>
      <c r="B360" s="22">
        <v>15</v>
      </c>
      <c r="C360" s="22">
        <v>90</v>
      </c>
      <c r="D360" s="22">
        <v>10.279271890057737</v>
      </c>
      <c r="E360" s="22">
        <v>195496.51548742023</v>
      </c>
      <c r="F360" s="22">
        <v>12567.479990192149</v>
      </c>
      <c r="G360" s="22">
        <v>31.689488449960297</v>
      </c>
      <c r="H360" s="22">
        <v>30</v>
      </c>
      <c r="I360" s="22">
        <v>45</v>
      </c>
      <c r="J360" s="22">
        <v>4.746797440029912</v>
      </c>
      <c r="K360" s="22">
        <v>15771.829669927714</v>
      </c>
      <c r="L360" s="22">
        <v>510.57957605465742</v>
      </c>
      <c r="M360" s="22">
        <v>27.959340148927851</v>
      </c>
      <c r="N360" s="22">
        <v>15</v>
      </c>
      <c r="O360" s="22">
        <v>30</v>
      </c>
      <c r="P360" s="22">
        <v>4.0875022089905215</v>
      </c>
      <c r="Q360" s="22">
        <v>43332.506294644598</v>
      </c>
      <c r="R360" s="22">
        <v>1418.5595093277129</v>
      </c>
      <c r="S360" s="22"/>
      <c r="T360" s="22"/>
      <c r="U360" s="22"/>
      <c r="V360" s="22"/>
      <c r="W360" s="22">
        <v>144.95544416596999</v>
      </c>
      <c r="X360" s="22">
        <v>0</v>
      </c>
      <c r="Y360" s="56"/>
    </row>
    <row r="365" spans="1:25" ht="15" customHeight="1" x14ac:dyDescent="0.25">
      <c r="A365" s="147" t="s">
        <v>4</v>
      </c>
      <c r="B365" s="156" t="s">
        <v>218</v>
      </c>
      <c r="C365" s="143"/>
      <c r="D365" s="143"/>
      <c r="E365" s="144"/>
      <c r="F365" s="56"/>
      <c r="H365" s="156" t="s">
        <v>218</v>
      </c>
      <c r="I365" s="143"/>
      <c r="J365" s="143"/>
      <c r="K365" s="144"/>
      <c r="L365" s="56"/>
    </row>
    <row r="366" spans="1:25" ht="25.5" x14ac:dyDescent="0.25">
      <c r="A366" s="148"/>
      <c r="B366" s="1" t="s">
        <v>219</v>
      </c>
      <c r="C366" s="1" t="s">
        <v>220</v>
      </c>
      <c r="D366" s="1" t="s">
        <v>221</v>
      </c>
      <c r="E366" s="1" t="s">
        <v>222</v>
      </c>
      <c r="F366" s="56"/>
      <c r="H366" s="1" t="s">
        <v>219</v>
      </c>
      <c r="I366" s="1" t="s">
        <v>220</v>
      </c>
      <c r="J366" s="1" t="s">
        <v>221</v>
      </c>
      <c r="K366" s="1" t="s">
        <v>222</v>
      </c>
      <c r="L366" s="56"/>
    </row>
    <row r="367" spans="1:25" x14ac:dyDescent="0.25">
      <c r="A367" s="120"/>
      <c r="B367" s="1" t="s">
        <v>3</v>
      </c>
      <c r="C367" s="1" t="s">
        <v>3</v>
      </c>
      <c r="D367" s="1" t="s">
        <v>3</v>
      </c>
      <c r="E367" s="1" t="s">
        <v>3</v>
      </c>
      <c r="F367" s="56"/>
      <c r="H367" s="12">
        <v>4.074204439021907E-2</v>
      </c>
      <c r="I367" s="12">
        <v>0.92882242143401061</v>
      </c>
      <c r="J367" s="12">
        <v>2.7571795427539739E-2</v>
      </c>
      <c r="K367" s="12">
        <v>2.8637387482277959E-3</v>
      </c>
      <c r="L367" s="56"/>
    </row>
    <row r="368" spans="1:25" x14ac:dyDescent="0.25">
      <c r="A368" s="1" t="s">
        <v>5</v>
      </c>
      <c r="B368" s="12">
        <v>2.970297029702967E-2</v>
      </c>
      <c r="C368" s="12">
        <v>0.95049504950495045</v>
      </c>
      <c r="D368" s="12">
        <v>1.9801980198019781E-2</v>
      </c>
      <c r="E368" s="12">
        <v>0</v>
      </c>
      <c r="F368" s="56"/>
      <c r="L368" s="56"/>
    </row>
    <row r="369" spans="1:6" x14ac:dyDescent="0.25">
      <c r="A369" s="1" t="s">
        <v>321</v>
      </c>
      <c r="B369" s="12">
        <v>8.5561497326203037E-2</v>
      </c>
      <c r="C369" s="12">
        <v>0.86096256684491934</v>
      </c>
      <c r="D369" s="12">
        <v>4.8128342245989185E-2</v>
      </c>
      <c r="E369" s="12">
        <v>5.3475935828876889E-3</v>
      </c>
      <c r="F369" s="56"/>
    </row>
    <row r="370" spans="1:6" x14ac:dyDescent="0.25">
      <c r="A370" s="1" t="s">
        <v>7</v>
      </c>
      <c r="B370" s="12">
        <v>3.1645569620253104E-2</v>
      </c>
      <c r="C370" s="12">
        <v>0.955696202531645</v>
      </c>
      <c r="D370" s="12">
        <v>1.2658227848101245E-2</v>
      </c>
      <c r="E370" s="12">
        <v>0</v>
      </c>
      <c r="F370" s="56"/>
    </row>
    <row r="371" spans="1:6" x14ac:dyDescent="0.25">
      <c r="A371" s="1" t="s">
        <v>8</v>
      </c>
      <c r="B371" s="12">
        <v>0</v>
      </c>
      <c r="C371" s="12">
        <v>0.98203592814371277</v>
      </c>
      <c r="D371" s="12">
        <v>1.7964071856287456E-2</v>
      </c>
      <c r="E371" s="12">
        <v>0</v>
      </c>
      <c r="F371" s="56"/>
    </row>
    <row r="372" spans="1:6" x14ac:dyDescent="0.25">
      <c r="A372" s="1" t="s">
        <v>9</v>
      </c>
      <c r="B372" s="12">
        <v>1.8248175182481854E-2</v>
      </c>
      <c r="C372" s="12">
        <v>0.95255474452554778</v>
      </c>
      <c r="D372" s="12">
        <v>2.1897810218978232E-2</v>
      </c>
      <c r="E372" s="12">
        <v>7.299270072992743E-3</v>
      </c>
      <c r="F372" s="56"/>
    </row>
    <row r="373" spans="1:6" x14ac:dyDescent="0.25">
      <c r="A373" s="1" t="s">
        <v>10</v>
      </c>
      <c r="B373" s="12">
        <v>1.2987012987012969E-2</v>
      </c>
      <c r="C373" s="12">
        <v>0.95454545454545436</v>
      </c>
      <c r="D373" s="12">
        <v>3.2467532467532423E-2</v>
      </c>
      <c r="E373" s="12">
        <v>0</v>
      </c>
      <c r="F373" s="56"/>
    </row>
    <row r="374" spans="1:6" x14ac:dyDescent="0.25">
      <c r="A374" s="1" t="s">
        <v>11</v>
      </c>
      <c r="B374" s="12">
        <v>0.21176470588235283</v>
      </c>
      <c r="C374" s="12">
        <v>0.69999999999999796</v>
      </c>
      <c r="D374" s="12">
        <v>7.6470588235294013E-2</v>
      </c>
      <c r="E374" s="12">
        <v>1.1764705882352925E-2</v>
      </c>
      <c r="F374" s="56"/>
    </row>
    <row r="375" spans="1:6" x14ac:dyDescent="0.25">
      <c r="A375" s="1" t="s">
        <v>20</v>
      </c>
      <c r="B375" s="12">
        <v>5.1020408163265111E-3</v>
      </c>
      <c r="C375" s="12">
        <v>0.97959183673469363</v>
      </c>
      <c r="D375" s="12">
        <v>1.5306122448979533E-2</v>
      </c>
      <c r="E375" s="12">
        <v>0</v>
      </c>
      <c r="F375" s="56"/>
    </row>
    <row r="376" spans="1:6" x14ac:dyDescent="0.25">
      <c r="A376" s="1" t="s">
        <v>13</v>
      </c>
      <c r="B376" s="12">
        <v>2.1126760563380281E-2</v>
      </c>
      <c r="C376" s="12">
        <v>0.971830985915493</v>
      </c>
      <c r="D376" s="12">
        <v>7.0422535211267599E-3</v>
      </c>
      <c r="E376" s="12">
        <v>0</v>
      </c>
      <c r="F376" s="56"/>
    </row>
    <row r="377" spans="1:6" x14ac:dyDescent="0.25">
      <c r="A377" s="1" t="s">
        <v>14</v>
      </c>
      <c r="B377" s="12">
        <v>4.140127388535049E-2</v>
      </c>
      <c r="C377" s="12">
        <v>0.92356687898089174</v>
      </c>
      <c r="D377" s="12">
        <v>3.5031847133758107E-2</v>
      </c>
      <c r="E377" s="12">
        <v>0</v>
      </c>
      <c r="F377" s="56"/>
    </row>
    <row r="378" spans="1:6" x14ac:dyDescent="0.25">
      <c r="A378" s="1" t="s">
        <v>15</v>
      </c>
      <c r="B378" s="12">
        <v>1.492537313432836E-2</v>
      </c>
      <c r="C378" s="12">
        <v>0.94776119402985071</v>
      </c>
      <c r="D378" s="12">
        <v>2.9850746268656719E-2</v>
      </c>
      <c r="E378" s="12">
        <v>7.4626865671641798E-3</v>
      </c>
      <c r="F378" s="56"/>
    </row>
    <row r="379" spans="1:6" x14ac:dyDescent="0.25">
      <c r="A379" s="1" t="s">
        <v>16</v>
      </c>
      <c r="B379" s="12">
        <v>2.2346368715083754E-2</v>
      </c>
      <c r="C379" s="12">
        <v>0.96089385474860378</v>
      </c>
      <c r="D379" s="12">
        <v>1.1173184357541877E-2</v>
      </c>
      <c r="E379" s="12">
        <v>5.5865921787709386E-3</v>
      </c>
      <c r="F379" s="56"/>
    </row>
    <row r="380" spans="1:6" x14ac:dyDescent="0.25">
      <c r="A380" s="1" t="s">
        <v>17</v>
      </c>
      <c r="B380" s="12">
        <v>6.1403508771929891E-2</v>
      </c>
      <c r="C380" s="12">
        <v>0.90350877192982537</v>
      </c>
      <c r="D380" s="12">
        <v>3.5087719298245654E-2</v>
      </c>
      <c r="E380" s="12">
        <v>0</v>
      </c>
      <c r="F380" s="56"/>
    </row>
    <row r="385" spans="1:17" ht="15" customHeight="1" x14ac:dyDescent="0.25">
      <c r="A385" s="156" t="s">
        <v>223</v>
      </c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4"/>
      <c r="Q385" s="56"/>
    </row>
    <row r="386" spans="1:17" x14ac:dyDescent="0.25">
      <c r="A386" s="156" t="s">
        <v>143</v>
      </c>
      <c r="B386" s="143"/>
      <c r="C386" s="143"/>
      <c r="D386" s="144"/>
      <c r="E386" s="156" t="s">
        <v>144</v>
      </c>
      <c r="F386" s="143"/>
      <c r="G386" s="143"/>
      <c r="H386" s="144"/>
      <c r="I386" s="156" t="s">
        <v>145</v>
      </c>
      <c r="J386" s="143"/>
      <c r="K386" s="143"/>
      <c r="L386" s="144"/>
      <c r="M386" s="156" t="s">
        <v>27</v>
      </c>
      <c r="N386" s="143"/>
      <c r="O386" s="143"/>
      <c r="P386" s="144"/>
      <c r="Q386" s="56"/>
    </row>
    <row r="387" spans="1:17" ht="25.5" x14ac:dyDescent="0.25">
      <c r="A387" s="1" t="s">
        <v>219</v>
      </c>
      <c r="B387" s="1" t="s">
        <v>220</v>
      </c>
      <c r="C387" s="1" t="s">
        <v>221</v>
      </c>
      <c r="D387" s="1" t="s">
        <v>222</v>
      </c>
      <c r="E387" s="1" t="s">
        <v>219</v>
      </c>
      <c r="F387" s="1" t="s">
        <v>220</v>
      </c>
      <c r="G387" s="1" t="s">
        <v>221</v>
      </c>
      <c r="H387" s="1" t="s">
        <v>222</v>
      </c>
      <c r="I387" s="1" t="s">
        <v>219</v>
      </c>
      <c r="J387" s="1" t="s">
        <v>220</v>
      </c>
      <c r="K387" s="1" t="s">
        <v>221</v>
      </c>
      <c r="L387" s="1" t="s">
        <v>222</v>
      </c>
      <c r="M387" s="1" t="s">
        <v>219</v>
      </c>
      <c r="N387" s="1" t="s">
        <v>220</v>
      </c>
      <c r="O387" s="1" t="s">
        <v>221</v>
      </c>
      <c r="P387" s="1" t="s">
        <v>222</v>
      </c>
      <c r="Q387" s="56"/>
    </row>
    <row r="388" spans="1:17" x14ac:dyDescent="0.25">
      <c r="A388" s="12">
        <v>4.9978662907150362E-2</v>
      </c>
      <c r="B388" s="12">
        <v>0.915319477710128</v>
      </c>
      <c r="C388" s="12">
        <v>3.1224621001066388E-2</v>
      </c>
      <c r="D388" s="12">
        <v>3.4772383816543862E-3</v>
      </c>
      <c r="E388" s="12">
        <v>4.7728383034060249E-3</v>
      </c>
      <c r="F388" s="12">
        <v>0.97886667589270204</v>
      </c>
      <c r="G388" s="12">
        <v>1.6360485803891985E-2</v>
      </c>
      <c r="H388" s="12">
        <v>0</v>
      </c>
      <c r="I388" s="12">
        <v>1.36683780433022E-2</v>
      </c>
      <c r="J388" s="12">
        <v>0.96887676503620668</v>
      </c>
      <c r="K388" s="12">
        <v>1.6213089094408842E-2</v>
      </c>
      <c r="L388" s="12">
        <v>1.2417678260829425E-3</v>
      </c>
      <c r="M388" s="12">
        <v>0</v>
      </c>
      <c r="N388" s="12">
        <v>1</v>
      </c>
      <c r="O388" s="12">
        <v>0</v>
      </c>
      <c r="P388" s="12">
        <v>0</v>
      </c>
      <c r="Q388" s="56"/>
    </row>
    <row r="392" spans="1:17" ht="15.75" customHeight="1" x14ac:dyDescent="0.25">
      <c r="A392" s="147" t="s">
        <v>4</v>
      </c>
      <c r="B392" s="156" t="s">
        <v>224</v>
      </c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4"/>
      <c r="O392" s="56"/>
    </row>
    <row r="393" spans="1:17" ht="15" customHeight="1" x14ac:dyDescent="0.25">
      <c r="A393" s="148"/>
      <c r="B393" s="156" t="s">
        <v>225</v>
      </c>
      <c r="C393" s="144"/>
      <c r="D393" s="156" t="s">
        <v>164</v>
      </c>
      <c r="E393" s="144"/>
      <c r="F393" s="156" t="s">
        <v>226</v>
      </c>
      <c r="G393" s="144"/>
      <c r="H393" s="156" t="s">
        <v>227</v>
      </c>
      <c r="I393" s="144"/>
      <c r="J393" s="156" t="s">
        <v>228</v>
      </c>
      <c r="K393" s="144"/>
      <c r="L393" s="156" t="s">
        <v>24</v>
      </c>
      <c r="M393" s="144"/>
      <c r="O393" s="56"/>
    </row>
    <row r="394" spans="1:17" ht="25.5" x14ac:dyDescent="0.25">
      <c r="A394" s="120"/>
      <c r="B394" s="1" t="s">
        <v>3</v>
      </c>
      <c r="C394" s="1" t="s">
        <v>182</v>
      </c>
      <c r="D394" s="1" t="s">
        <v>3</v>
      </c>
      <c r="E394" s="1" t="s">
        <v>182</v>
      </c>
      <c r="F394" s="1" t="s">
        <v>3</v>
      </c>
      <c r="G394" s="1" t="s">
        <v>182</v>
      </c>
      <c r="H394" s="1" t="s">
        <v>3</v>
      </c>
      <c r="I394" s="1" t="s">
        <v>182</v>
      </c>
      <c r="J394" s="1" t="s">
        <v>3</v>
      </c>
      <c r="K394" s="1" t="s">
        <v>182</v>
      </c>
      <c r="L394" s="1" t="s">
        <v>3</v>
      </c>
      <c r="M394" s="1" t="s">
        <v>182</v>
      </c>
      <c r="O394" s="56"/>
    </row>
    <row r="395" spans="1:17" x14ac:dyDescent="0.25">
      <c r="A395" s="1" t="s">
        <v>5</v>
      </c>
      <c r="B395" s="12">
        <v>0.73529411764705854</v>
      </c>
      <c r="C395" s="12">
        <v>3.9327623956134102E-2</v>
      </c>
      <c r="D395" s="12">
        <v>1.9607843137254884E-2</v>
      </c>
      <c r="E395" s="12">
        <v>3.9150135093449695E-2</v>
      </c>
      <c r="F395" s="12">
        <v>0</v>
      </c>
      <c r="G395" s="12">
        <v>0</v>
      </c>
      <c r="H395" s="12">
        <v>0.1176470588235293</v>
      </c>
      <c r="I395" s="12">
        <v>2.4481980656294242E-2</v>
      </c>
      <c r="J395" s="12">
        <v>0.12745098039215674</v>
      </c>
      <c r="K395" s="12">
        <v>7.2271115443971511E-3</v>
      </c>
      <c r="L395" s="12">
        <v>0</v>
      </c>
      <c r="M395" s="12">
        <v>0</v>
      </c>
      <c r="O395" s="56"/>
    </row>
    <row r="396" spans="1:17" x14ac:dyDescent="0.25">
      <c r="A396" s="1" t="s">
        <v>321</v>
      </c>
      <c r="B396" s="12">
        <v>0.21925133689839527</v>
      </c>
      <c r="C396" s="12">
        <v>1.9105082920734994E-2</v>
      </c>
      <c r="D396" s="12">
        <v>0</v>
      </c>
      <c r="E396" s="12">
        <v>0</v>
      </c>
      <c r="F396" s="12">
        <v>0</v>
      </c>
      <c r="G396" s="12">
        <v>0</v>
      </c>
      <c r="H396" s="12">
        <v>0.31550802139037332</v>
      </c>
      <c r="I396" s="12">
        <v>0.10696604568251102</v>
      </c>
      <c r="J396" s="12">
        <v>0.46524064171122859</v>
      </c>
      <c r="K396" s="12">
        <v>4.2980284225086346E-2</v>
      </c>
      <c r="L396" s="12">
        <v>0</v>
      </c>
      <c r="M396" s="12">
        <v>0</v>
      </c>
      <c r="O396" s="56"/>
    </row>
    <row r="397" spans="1:17" x14ac:dyDescent="0.25">
      <c r="A397" s="1" t="s">
        <v>7</v>
      </c>
      <c r="B397" s="12">
        <v>0.72870662460567459</v>
      </c>
      <c r="C397" s="12">
        <v>0.14849334211663343</v>
      </c>
      <c r="D397" s="12">
        <v>7.8864353312302682E-2</v>
      </c>
      <c r="E397" s="12">
        <v>0.59993173384530618</v>
      </c>
      <c r="F397" s="12">
        <v>0</v>
      </c>
      <c r="G397" s="12">
        <v>0</v>
      </c>
      <c r="H397" s="12">
        <v>2.5236593059936863E-2</v>
      </c>
      <c r="I397" s="12">
        <v>2.0008468518148585E-2</v>
      </c>
      <c r="J397" s="12">
        <v>0.16719242902208195</v>
      </c>
      <c r="K397" s="12">
        <v>3.612067286907987E-2</v>
      </c>
      <c r="L397" s="12">
        <v>0</v>
      </c>
      <c r="M397" s="12">
        <v>0</v>
      </c>
      <c r="O397" s="56"/>
    </row>
    <row r="398" spans="1:17" x14ac:dyDescent="0.25">
      <c r="A398" s="1" t="s">
        <v>8</v>
      </c>
      <c r="B398" s="12">
        <v>0.47337278106509012</v>
      </c>
      <c r="C398" s="12">
        <v>0.17216755045442494</v>
      </c>
      <c r="D398" s="12">
        <v>0</v>
      </c>
      <c r="E398" s="12">
        <v>0</v>
      </c>
      <c r="F398" s="12">
        <v>5.9171597633136206E-3</v>
      </c>
      <c r="G398" s="12">
        <v>0.24539899294866557</v>
      </c>
      <c r="H398" s="12">
        <v>0.27218934911242676</v>
      </c>
      <c r="I398" s="12">
        <v>0.38516605411801519</v>
      </c>
      <c r="J398" s="12">
        <v>0.24852071005917226</v>
      </c>
      <c r="K398" s="12">
        <v>9.5828692840734656E-2</v>
      </c>
      <c r="L398" s="12">
        <v>0</v>
      </c>
      <c r="M398" s="12">
        <v>0</v>
      </c>
      <c r="O398" s="56"/>
    </row>
    <row r="399" spans="1:17" x14ac:dyDescent="0.25">
      <c r="A399" s="1" t="s">
        <v>9</v>
      </c>
      <c r="B399" s="12">
        <v>0.53649635036496657</v>
      </c>
      <c r="C399" s="12">
        <v>8.1210636388042004E-2</v>
      </c>
      <c r="D399" s="12">
        <v>3.6496350364963715E-3</v>
      </c>
      <c r="E399" s="12">
        <v>2.0623501525595157E-2</v>
      </c>
      <c r="F399" s="12">
        <v>0</v>
      </c>
      <c r="G399" s="12">
        <v>0</v>
      </c>
      <c r="H399" s="12">
        <v>1.0948905109489116E-2</v>
      </c>
      <c r="I399" s="12">
        <v>6.4483068092803623E-3</v>
      </c>
      <c r="J399" s="12">
        <v>0.44525547445255798</v>
      </c>
      <c r="K399" s="12">
        <v>7.1456274529995104E-2</v>
      </c>
      <c r="L399" s="12">
        <v>3.6496350364963715E-3</v>
      </c>
      <c r="M399" s="12">
        <v>0.22775695165631726</v>
      </c>
      <c r="O399" s="56"/>
    </row>
    <row r="400" spans="1:17" x14ac:dyDescent="0.25">
      <c r="A400" s="1" t="s">
        <v>10</v>
      </c>
      <c r="B400" s="12">
        <v>0.5687499999999982</v>
      </c>
      <c r="C400" s="12">
        <v>0.14536370452624189</v>
      </c>
      <c r="D400" s="12">
        <v>0</v>
      </c>
      <c r="E400" s="12">
        <v>0</v>
      </c>
      <c r="F400" s="12">
        <v>1.249999999999998E-2</v>
      </c>
      <c r="G400" s="12">
        <v>0.36429738032755971</v>
      </c>
      <c r="H400" s="12">
        <v>0.16874999999999979</v>
      </c>
      <c r="I400" s="12">
        <v>0.16780589493071776</v>
      </c>
      <c r="J400" s="12">
        <v>0.24999999999999972</v>
      </c>
      <c r="K400" s="12">
        <v>6.7742238180439812E-2</v>
      </c>
      <c r="L400" s="12">
        <v>0</v>
      </c>
      <c r="M400" s="12">
        <v>0</v>
      </c>
      <c r="O400" s="56"/>
    </row>
    <row r="401" spans="1:15" x14ac:dyDescent="0.25">
      <c r="A401" s="1" t="s">
        <v>11</v>
      </c>
      <c r="B401" s="12">
        <v>0.24705882352941166</v>
      </c>
      <c r="C401" s="12">
        <v>5.328788214867787E-2</v>
      </c>
      <c r="D401" s="12">
        <v>0</v>
      </c>
      <c r="E401" s="12">
        <v>0</v>
      </c>
      <c r="F401" s="12">
        <v>0</v>
      </c>
      <c r="G401" s="12">
        <v>0</v>
      </c>
      <c r="H401" s="12">
        <v>4.1176470588235238E-2</v>
      </c>
      <c r="I401" s="12">
        <v>3.4554615834246814E-2</v>
      </c>
      <c r="J401" s="12">
        <v>0.71176470588235108</v>
      </c>
      <c r="K401" s="12">
        <v>0.16276068176187855</v>
      </c>
      <c r="L401" s="12">
        <v>0</v>
      </c>
      <c r="M401" s="12">
        <v>0</v>
      </c>
      <c r="O401" s="56"/>
    </row>
    <row r="402" spans="1:15" x14ac:dyDescent="0.25">
      <c r="A402" s="1" t="s">
        <v>20</v>
      </c>
      <c r="B402" s="12">
        <v>0.36548223350253634</v>
      </c>
      <c r="C402" s="12">
        <v>4.4144338075639278E-2</v>
      </c>
      <c r="D402" s="12">
        <v>0</v>
      </c>
      <c r="E402" s="12">
        <v>0</v>
      </c>
      <c r="F402" s="12">
        <v>5.0761421319796751E-3</v>
      </c>
      <c r="G402" s="12">
        <v>6.9912362047283474E-2</v>
      </c>
      <c r="H402" s="12">
        <v>0.22335025380710569</v>
      </c>
      <c r="I402" s="12">
        <v>0.10496005471596362</v>
      </c>
      <c r="J402" s="12">
        <v>0.40609137055837374</v>
      </c>
      <c r="K402" s="12">
        <v>5.2001690237857841E-2</v>
      </c>
      <c r="L402" s="12">
        <v>0</v>
      </c>
      <c r="M402" s="12">
        <v>0</v>
      </c>
      <c r="O402" s="56"/>
    </row>
    <row r="403" spans="1:15" x14ac:dyDescent="0.25">
      <c r="A403" s="1" t="s">
        <v>13</v>
      </c>
      <c r="B403" s="12">
        <v>0.25694444444444442</v>
      </c>
      <c r="C403" s="12">
        <v>4.8476571622193522E-2</v>
      </c>
      <c r="D403" s="12">
        <v>2.0833333333333336E-2</v>
      </c>
      <c r="E403" s="12">
        <v>0.14672977538103102</v>
      </c>
      <c r="F403" s="12">
        <v>0</v>
      </c>
      <c r="G403" s="12">
        <v>0</v>
      </c>
      <c r="H403" s="12">
        <v>6.25E-2</v>
      </c>
      <c r="I403" s="12">
        <v>4.5877690000382991E-2</v>
      </c>
      <c r="J403" s="12">
        <v>0.65972222222222232</v>
      </c>
      <c r="K403" s="12">
        <v>0.13195891602472892</v>
      </c>
      <c r="L403" s="12">
        <v>0</v>
      </c>
      <c r="M403" s="12">
        <v>0</v>
      </c>
      <c r="O403" s="56"/>
    </row>
    <row r="404" spans="1:15" x14ac:dyDescent="0.25">
      <c r="A404" s="1" t="s">
        <v>14</v>
      </c>
      <c r="B404" s="12">
        <v>0.60883280757097846</v>
      </c>
      <c r="C404" s="12">
        <v>9.7146991167688712E-2</v>
      </c>
      <c r="D404" s="12">
        <v>1.5772870662460633E-2</v>
      </c>
      <c r="E404" s="12">
        <v>9.3952615273976206E-2</v>
      </c>
      <c r="F404" s="12">
        <v>0</v>
      </c>
      <c r="G404" s="12">
        <v>0</v>
      </c>
      <c r="H404" s="12">
        <v>2.5236593059937015E-2</v>
      </c>
      <c r="I404" s="12">
        <v>1.5667182104687611E-2</v>
      </c>
      <c r="J404" s="12">
        <v>0.35015772870662554</v>
      </c>
      <c r="K404" s="12">
        <v>5.9235217061061433E-2</v>
      </c>
      <c r="L404" s="12">
        <v>0</v>
      </c>
      <c r="M404" s="12">
        <v>0</v>
      </c>
      <c r="O404" s="56"/>
    </row>
    <row r="405" spans="1:15" x14ac:dyDescent="0.25">
      <c r="A405" s="1" t="s">
        <v>15</v>
      </c>
      <c r="B405" s="12">
        <v>0.2932330827067669</v>
      </c>
      <c r="C405" s="12">
        <v>5.0125947329905288E-2</v>
      </c>
      <c r="D405" s="12">
        <v>0</v>
      </c>
      <c r="E405" s="12">
        <v>0</v>
      </c>
      <c r="F405" s="12">
        <v>0</v>
      </c>
      <c r="G405" s="12">
        <v>0</v>
      </c>
      <c r="H405" s="12">
        <v>6.0150375939849621E-2</v>
      </c>
      <c r="I405" s="12">
        <v>4.0005235619088621E-2</v>
      </c>
      <c r="J405" s="12">
        <v>0.64661654135338353</v>
      </c>
      <c r="K405" s="12">
        <v>0.11718752927435137</v>
      </c>
      <c r="L405" s="12">
        <v>0</v>
      </c>
      <c r="M405" s="12">
        <v>0</v>
      </c>
      <c r="O405" s="56"/>
    </row>
    <row r="406" spans="1:15" x14ac:dyDescent="0.25">
      <c r="A406" s="1" t="s">
        <v>16</v>
      </c>
      <c r="B406" s="12">
        <v>0.33510638297872275</v>
      </c>
      <c r="C406" s="12">
        <v>5.9004957082057004E-2</v>
      </c>
      <c r="D406" s="12">
        <v>1.0638297872340408E-2</v>
      </c>
      <c r="E406" s="12">
        <v>6.9926979483282206E-2</v>
      </c>
      <c r="F406" s="12">
        <v>1.5957446808510613E-2</v>
      </c>
      <c r="G406" s="12">
        <v>0.32039126467649126</v>
      </c>
      <c r="H406" s="12">
        <v>1.5957446808510613E-2</v>
      </c>
      <c r="I406" s="12">
        <v>1.0931960738937721E-2</v>
      </c>
      <c r="J406" s="12">
        <v>0.61170212765957499</v>
      </c>
      <c r="K406" s="12">
        <v>0.11419070387221271</v>
      </c>
      <c r="L406" s="12">
        <v>1.0638297872340408E-2</v>
      </c>
      <c r="M406" s="12">
        <v>0.77224304834368285</v>
      </c>
      <c r="O406" s="56"/>
    </row>
    <row r="407" spans="1:15" x14ac:dyDescent="0.25">
      <c r="A407" s="1" t="s">
        <v>17</v>
      </c>
      <c r="B407" s="12">
        <v>0.4608695652173922</v>
      </c>
      <c r="C407" s="12">
        <v>4.2145372211630505E-2</v>
      </c>
      <c r="D407" s="12">
        <v>8.695652173913054E-3</v>
      </c>
      <c r="E407" s="12">
        <v>2.9685259397358568E-2</v>
      </c>
      <c r="F407" s="12">
        <v>0</v>
      </c>
      <c r="G407" s="12">
        <v>0</v>
      </c>
      <c r="H407" s="12">
        <v>0.10434782608695663</v>
      </c>
      <c r="I407" s="12">
        <v>3.7126510271725956E-2</v>
      </c>
      <c r="J407" s="12">
        <v>0.42608695652174</v>
      </c>
      <c r="K407" s="12">
        <v>4.1309987578182161E-2</v>
      </c>
      <c r="L407" s="12">
        <v>0</v>
      </c>
      <c r="M407" s="12">
        <v>0</v>
      </c>
      <c r="O407" s="56"/>
    </row>
    <row r="411" spans="1:15" ht="15.75" customHeight="1" x14ac:dyDescent="0.25">
      <c r="B411" s="156" t="s">
        <v>231</v>
      </c>
      <c r="C411" s="143"/>
      <c r="D411" s="143"/>
      <c r="E411" s="143"/>
      <c r="F411" s="143"/>
      <c r="G411" s="144"/>
      <c r="H411" s="56"/>
    </row>
    <row r="412" spans="1:15" ht="25.5" x14ac:dyDescent="0.25">
      <c r="B412" s="1" t="s">
        <v>225</v>
      </c>
      <c r="C412" s="1" t="s">
        <v>164</v>
      </c>
      <c r="D412" s="1" t="s">
        <v>226</v>
      </c>
      <c r="E412" s="1" t="s">
        <v>227</v>
      </c>
      <c r="F412" s="1" t="s">
        <v>228</v>
      </c>
      <c r="G412" s="1" t="s">
        <v>24</v>
      </c>
      <c r="H412" s="56"/>
    </row>
    <row r="413" spans="1:15" x14ac:dyDescent="0.25">
      <c r="B413" s="12">
        <v>0.44678163047976122</v>
      </c>
      <c r="C413" s="12">
        <v>1.1968190258399271E-2</v>
      </c>
      <c r="D413" s="12">
        <v>3.9181751513862892E-3</v>
      </c>
      <c r="E413" s="12">
        <v>0.11483293088542874</v>
      </c>
      <c r="F413" s="12">
        <v>0.42141534784031198</v>
      </c>
      <c r="G413" s="12">
        <v>1.0837253847038142E-3</v>
      </c>
      <c r="H413" s="56"/>
    </row>
    <row r="425" spans="1:14" ht="15.75" customHeight="1" x14ac:dyDescent="0.25">
      <c r="A425" s="165"/>
      <c r="B425" s="156" t="s">
        <v>224</v>
      </c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4"/>
      <c r="N425" s="56"/>
    </row>
    <row r="426" spans="1:14" ht="15" customHeight="1" x14ac:dyDescent="0.25">
      <c r="A426" s="166"/>
      <c r="B426" s="156" t="s">
        <v>225</v>
      </c>
      <c r="C426" s="144"/>
      <c r="D426" s="156" t="s">
        <v>164</v>
      </c>
      <c r="E426" s="144"/>
      <c r="F426" s="156" t="s">
        <v>226</v>
      </c>
      <c r="G426" s="144"/>
      <c r="H426" s="156" t="s">
        <v>227</v>
      </c>
      <c r="I426" s="144"/>
      <c r="J426" s="156" t="s">
        <v>228</v>
      </c>
      <c r="K426" s="144"/>
      <c r="L426" s="156" t="s">
        <v>24</v>
      </c>
      <c r="M426" s="144"/>
      <c r="N426" s="56"/>
    </row>
    <row r="427" spans="1:14" ht="25.5" x14ac:dyDescent="0.25">
      <c r="A427" s="170"/>
      <c r="B427" s="1" t="s">
        <v>3</v>
      </c>
      <c r="C427" s="1" t="s">
        <v>18</v>
      </c>
      <c r="D427" s="1" t="s">
        <v>3</v>
      </c>
      <c r="E427" s="1" t="s">
        <v>18</v>
      </c>
      <c r="F427" s="1" t="s">
        <v>3</v>
      </c>
      <c r="G427" s="1" t="s">
        <v>18</v>
      </c>
      <c r="H427" s="1" t="s">
        <v>3</v>
      </c>
      <c r="I427" s="1" t="s">
        <v>18</v>
      </c>
      <c r="J427" s="1" t="s">
        <v>3</v>
      </c>
      <c r="K427" s="1" t="s">
        <v>18</v>
      </c>
      <c r="L427" s="1" t="s">
        <v>3</v>
      </c>
      <c r="M427" s="1" t="s">
        <v>18</v>
      </c>
      <c r="N427" s="56"/>
    </row>
    <row r="428" spans="1:14" ht="15.75" customHeight="1" x14ac:dyDescent="0.25">
      <c r="A428" s="1" t="s">
        <v>28</v>
      </c>
      <c r="B428" s="12">
        <v>0.47379830169711057</v>
      </c>
      <c r="C428" s="12">
        <v>0.36338832898937767</v>
      </c>
      <c r="D428" s="12">
        <v>1.4240792270632132E-2</v>
      </c>
      <c r="E428" s="12">
        <v>1.0922237771164672E-2</v>
      </c>
      <c r="F428" s="12">
        <v>2.9070568878807085E-3</v>
      </c>
      <c r="G428" s="12">
        <v>2.2296207921812263E-3</v>
      </c>
      <c r="H428" s="12">
        <v>0.11266471585174104</v>
      </c>
      <c r="I428" s="12">
        <v>8.6410277712645714E-2</v>
      </c>
      <c r="J428" s="12">
        <v>0.39551673286098454</v>
      </c>
      <c r="K428" s="12">
        <v>0.30334883879252994</v>
      </c>
      <c r="L428" s="12">
        <v>8.7240043164700163E-4</v>
      </c>
      <c r="M428" s="12">
        <v>6.6910356987408552E-4</v>
      </c>
      <c r="N428" s="56"/>
    </row>
    <row r="429" spans="1:14" x14ac:dyDescent="0.25">
      <c r="A429" s="1" t="s">
        <v>229</v>
      </c>
      <c r="B429" s="12">
        <v>0.75120311738457546</v>
      </c>
      <c r="C429" s="12">
        <v>4.6598410381635133E-2</v>
      </c>
      <c r="D429" s="12">
        <v>8.6585172775528133E-3</v>
      </c>
      <c r="E429" s="12">
        <v>5.3710259190701377E-4</v>
      </c>
      <c r="F429" s="12">
        <v>4.4413581478338297E-3</v>
      </c>
      <c r="G429" s="12">
        <v>2.7550501966118338E-4</v>
      </c>
      <c r="H429" s="12">
        <v>3.9209503744267786E-2</v>
      </c>
      <c r="I429" s="12">
        <v>2.432232380367336E-3</v>
      </c>
      <c r="J429" s="12">
        <v>0.19648750344577087</v>
      </c>
      <c r="K429" s="12">
        <v>1.2188454904589538E-2</v>
      </c>
      <c r="L429" s="12">
        <v>0</v>
      </c>
      <c r="M429" s="12">
        <v>0</v>
      </c>
      <c r="N429" s="56"/>
    </row>
    <row r="430" spans="1:14" x14ac:dyDescent="0.25">
      <c r="A430" s="1" t="s">
        <v>230</v>
      </c>
      <c r="B430" s="12">
        <v>0.21843828207343716</v>
      </c>
      <c r="C430" s="12">
        <v>3.7228385567847466E-2</v>
      </c>
      <c r="D430" s="12">
        <v>3.3897412644219986E-3</v>
      </c>
      <c r="E430" s="12">
        <v>5.7771281466459888E-4</v>
      </c>
      <c r="F430" s="12">
        <v>8.42337505010788E-3</v>
      </c>
      <c r="G430" s="12">
        <v>1.4355938490789666E-3</v>
      </c>
      <c r="H430" s="12">
        <v>0.15514755505798913</v>
      </c>
      <c r="I430" s="12">
        <v>2.6441761694801533E-2</v>
      </c>
      <c r="J430" s="12">
        <v>0.61213165759611765</v>
      </c>
      <c r="K430" s="12">
        <v>0.10432545591808166</v>
      </c>
      <c r="L430" s="12">
        <v>2.4693889579275861E-3</v>
      </c>
      <c r="M430" s="12">
        <v>4.2085738529937114E-4</v>
      </c>
      <c r="N430" s="56"/>
    </row>
    <row r="431" spans="1:14" x14ac:dyDescent="0.25">
      <c r="A431" s="1" t="s">
        <v>146</v>
      </c>
      <c r="B431" s="12">
        <v>0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1</v>
      </c>
      <c r="K431" s="12">
        <v>5.7011986428645361E-4</v>
      </c>
      <c r="L431" s="12">
        <v>0</v>
      </c>
      <c r="M431" s="12">
        <v>0</v>
      </c>
      <c r="N431" s="56"/>
    </row>
    <row r="435" spans="1:11" ht="15" customHeight="1" x14ac:dyDescent="0.25">
      <c r="A435" s="147" t="s">
        <v>4</v>
      </c>
      <c r="B435" s="156" t="s">
        <v>310</v>
      </c>
      <c r="C435" s="143"/>
      <c r="D435" s="143"/>
      <c r="E435" s="143"/>
      <c r="F435" s="143"/>
      <c r="G435" s="144"/>
      <c r="H435" s="57"/>
      <c r="I435" s="58"/>
      <c r="J435" s="59"/>
      <c r="K435" s="59"/>
    </row>
    <row r="436" spans="1:11" ht="25.5" x14ac:dyDescent="0.25">
      <c r="A436" s="120"/>
      <c r="B436" s="1" t="s">
        <v>159</v>
      </c>
      <c r="C436" s="1" t="s">
        <v>161</v>
      </c>
      <c r="D436" s="1" t="s">
        <v>160</v>
      </c>
      <c r="E436" s="1" t="s">
        <v>162</v>
      </c>
      <c r="F436" s="1" t="s">
        <v>132</v>
      </c>
      <c r="G436" s="1" t="s">
        <v>163</v>
      </c>
      <c r="H436" s="1" t="s">
        <v>197</v>
      </c>
      <c r="I436" s="1" t="s">
        <v>198</v>
      </c>
      <c r="J436" s="18" t="s">
        <v>199</v>
      </c>
      <c r="K436" s="19" t="s">
        <v>204</v>
      </c>
    </row>
    <row r="437" spans="1:11" x14ac:dyDescent="0.25">
      <c r="A437" s="1" t="s">
        <v>5</v>
      </c>
      <c r="B437" s="22"/>
      <c r="C437" s="22"/>
      <c r="D437" s="22"/>
      <c r="E437" s="22"/>
      <c r="F437" s="22">
        <v>8321.4285714285543</v>
      </c>
      <c r="G437" s="22">
        <v>0</v>
      </c>
      <c r="H437" s="12">
        <f t="shared" ref="H437:H449" si="24">G437/F437</f>
        <v>0</v>
      </c>
      <c r="I437" s="22">
        <v>6111</v>
      </c>
      <c r="J437" s="23">
        <f t="shared" ref="J437:J449" si="25">B437*H437*I437</f>
        <v>0</v>
      </c>
      <c r="K437" s="25">
        <f>((J437*12/365)/I437/4.2)</f>
        <v>0</v>
      </c>
    </row>
    <row r="438" spans="1:11" x14ac:dyDescent="0.25">
      <c r="A438" s="1" t="s">
        <v>321</v>
      </c>
      <c r="B438" s="22"/>
      <c r="C438" s="22"/>
      <c r="D438" s="22"/>
      <c r="E438" s="22"/>
      <c r="F438" s="22">
        <v>13295.238095238055</v>
      </c>
      <c r="G438" s="22">
        <v>0</v>
      </c>
      <c r="H438" s="12">
        <f t="shared" si="24"/>
        <v>0</v>
      </c>
      <c r="I438" s="22">
        <v>9955</v>
      </c>
      <c r="J438" s="23">
        <f t="shared" si="25"/>
        <v>0</v>
      </c>
      <c r="K438" s="25">
        <f t="shared" ref="K438:K449" si="26">((J438*12/365)/I438/4.2)</f>
        <v>0</v>
      </c>
    </row>
    <row r="439" spans="1:11" x14ac:dyDescent="0.25">
      <c r="A439" s="1" t="s">
        <v>7</v>
      </c>
      <c r="B439" s="22">
        <v>155.94642857142861</v>
      </c>
      <c r="C439" s="22">
        <v>247.5</v>
      </c>
      <c r="D439" s="22">
        <v>68</v>
      </c>
      <c r="E439" s="22">
        <v>46.469196365582363</v>
      </c>
      <c r="F439" s="22">
        <v>40028.095238095237</v>
      </c>
      <c r="G439" s="22">
        <v>2643.364779874224</v>
      </c>
      <c r="H439" s="12">
        <f t="shared" si="24"/>
        <v>6.6037735849056867E-2</v>
      </c>
      <c r="I439" s="22">
        <v>23281.428571428569</v>
      </c>
      <c r="J439" s="23">
        <f t="shared" si="25"/>
        <v>239760.27796496055</v>
      </c>
      <c r="K439" s="25">
        <f t="shared" si="26"/>
        <v>8.0613299855998563E-2</v>
      </c>
    </row>
    <row r="440" spans="1:11" x14ac:dyDescent="0.25">
      <c r="A440" s="1" t="s">
        <v>8</v>
      </c>
      <c r="B440" s="22"/>
      <c r="C440" s="22"/>
      <c r="D440" s="22"/>
      <c r="E440" s="22"/>
      <c r="F440" s="22">
        <v>52403.15476190472</v>
      </c>
      <c r="G440" s="22">
        <v>0</v>
      </c>
      <c r="H440" s="12">
        <f t="shared" si="24"/>
        <v>0</v>
      </c>
      <c r="I440" s="22">
        <v>41553</v>
      </c>
      <c r="J440" s="23">
        <f t="shared" si="25"/>
        <v>0</v>
      </c>
      <c r="K440" s="25">
        <f t="shared" si="26"/>
        <v>0</v>
      </c>
    </row>
    <row r="441" spans="1:11" x14ac:dyDescent="0.25">
      <c r="A441" s="1" t="s">
        <v>9</v>
      </c>
      <c r="B441" s="22"/>
      <c r="C441" s="22"/>
      <c r="D441" s="22"/>
      <c r="E441" s="22"/>
      <c r="F441" s="22">
        <v>19910.714285714275</v>
      </c>
      <c r="G441" s="22">
        <v>0</v>
      </c>
      <c r="H441" s="12">
        <f t="shared" si="24"/>
        <v>0</v>
      </c>
      <c r="I441" s="22">
        <v>17420</v>
      </c>
      <c r="J441" s="23">
        <f t="shared" si="25"/>
        <v>0</v>
      </c>
      <c r="K441" s="25">
        <f t="shared" si="26"/>
        <v>0</v>
      </c>
    </row>
    <row r="442" spans="1:11" x14ac:dyDescent="0.25">
      <c r="A442" s="1" t="s">
        <v>10</v>
      </c>
      <c r="B442" s="22"/>
      <c r="C442" s="22"/>
      <c r="D442" s="22"/>
      <c r="E442" s="22"/>
      <c r="F442" s="22">
        <v>62393.571428571428</v>
      </c>
      <c r="G442" s="22">
        <v>0</v>
      </c>
      <c r="H442" s="12">
        <f t="shared" si="24"/>
        <v>0</v>
      </c>
      <c r="I442" s="22">
        <v>29200</v>
      </c>
      <c r="J442" s="23">
        <f t="shared" si="25"/>
        <v>0</v>
      </c>
      <c r="K442" s="25">
        <f t="shared" si="26"/>
        <v>0</v>
      </c>
    </row>
    <row r="443" spans="1:11" x14ac:dyDescent="0.25">
      <c r="A443" s="1" t="s">
        <v>11</v>
      </c>
      <c r="B443" s="22"/>
      <c r="C443" s="22"/>
      <c r="D443" s="22"/>
      <c r="E443" s="22"/>
      <c r="F443" s="22">
        <v>28547.02380952378</v>
      </c>
      <c r="G443" s="22">
        <v>0</v>
      </c>
      <c r="H443" s="12">
        <f t="shared" si="24"/>
        <v>0</v>
      </c>
      <c r="I443" s="22">
        <v>24787.38095238095</v>
      </c>
      <c r="J443" s="23">
        <f t="shared" si="25"/>
        <v>0</v>
      </c>
      <c r="K443" s="25">
        <f t="shared" si="26"/>
        <v>0</v>
      </c>
    </row>
    <row r="444" spans="1:11" x14ac:dyDescent="0.25">
      <c r="A444" s="1" t="s">
        <v>12</v>
      </c>
      <c r="B444" s="22"/>
      <c r="C444" s="22"/>
      <c r="D444" s="22"/>
      <c r="E444" s="22"/>
      <c r="F444" s="22">
        <v>9040.4761904761999</v>
      </c>
      <c r="G444" s="22">
        <v>0</v>
      </c>
      <c r="H444" s="12">
        <f t="shared" si="24"/>
        <v>0</v>
      </c>
      <c r="I444" s="22">
        <v>13800</v>
      </c>
      <c r="J444" s="23">
        <f t="shared" si="25"/>
        <v>0</v>
      </c>
      <c r="K444" s="25">
        <f t="shared" si="26"/>
        <v>0</v>
      </c>
    </row>
    <row r="445" spans="1:11" x14ac:dyDescent="0.25">
      <c r="A445" s="1" t="s">
        <v>13</v>
      </c>
      <c r="B445" s="22">
        <v>88.563419784978407</v>
      </c>
      <c r="C445" s="22">
        <v>162</v>
      </c>
      <c r="D445" s="22">
        <v>22</v>
      </c>
      <c r="E445" s="22">
        <v>57.499025439401287</v>
      </c>
      <c r="F445" s="22">
        <v>26594.999999999945</v>
      </c>
      <c r="G445" s="22">
        <v>553.55822187254103</v>
      </c>
      <c r="H445" s="12">
        <f t="shared" si="24"/>
        <v>2.0814371944822042E-2</v>
      </c>
      <c r="I445" s="22">
        <v>21555</v>
      </c>
      <c r="J445" s="23">
        <f t="shared" si="25"/>
        <v>39734.313700170016</v>
      </c>
      <c r="K445" s="25">
        <f t="shared" si="26"/>
        <v>1.442968266230882E-2</v>
      </c>
    </row>
    <row r="446" spans="1:11" x14ac:dyDescent="0.25">
      <c r="A446" s="1" t="s">
        <v>14</v>
      </c>
      <c r="B446" s="22">
        <v>177.41666666666666</v>
      </c>
      <c r="C446" s="22">
        <v>240</v>
      </c>
      <c r="D446" s="22">
        <v>130</v>
      </c>
      <c r="E446" s="22">
        <v>46.266883533819538</v>
      </c>
      <c r="F446" s="22">
        <v>25289.999999999982</v>
      </c>
      <c r="G446" s="22">
        <v>239.33753943217678</v>
      </c>
      <c r="H446" s="12">
        <f t="shared" si="24"/>
        <v>9.463722397476353E-3</v>
      </c>
      <c r="I446" s="22">
        <v>18230</v>
      </c>
      <c r="J446" s="23">
        <f t="shared" si="25"/>
        <v>30608.572555205083</v>
      </c>
      <c r="K446" s="25">
        <f t="shared" si="26"/>
        <v>1.3143029996234281E-2</v>
      </c>
    </row>
    <row r="447" spans="1:11" x14ac:dyDescent="0.25">
      <c r="A447" s="1" t="s">
        <v>15</v>
      </c>
      <c r="B447" s="22"/>
      <c r="C447" s="22"/>
      <c r="D447" s="22"/>
      <c r="E447" s="22"/>
      <c r="F447" s="22">
        <v>18342.142857142899</v>
      </c>
      <c r="G447" s="22">
        <v>0</v>
      </c>
      <c r="H447" s="12">
        <f t="shared" si="24"/>
        <v>0</v>
      </c>
      <c r="I447" s="22">
        <v>19824</v>
      </c>
      <c r="J447" s="23">
        <f t="shared" si="25"/>
        <v>0</v>
      </c>
      <c r="K447" s="25">
        <f t="shared" si="26"/>
        <v>0</v>
      </c>
    </row>
    <row r="448" spans="1:11" x14ac:dyDescent="0.25">
      <c r="A448" s="1" t="s">
        <v>16</v>
      </c>
      <c r="B448" s="22">
        <v>162.5</v>
      </c>
      <c r="C448" s="22">
        <v>162.5</v>
      </c>
      <c r="D448" s="22">
        <v>162.5</v>
      </c>
      <c r="E448" s="22">
        <v>0</v>
      </c>
      <c r="F448" s="22">
        <v>23972.02380952382</v>
      </c>
      <c r="G448" s="22">
        <v>118.268665490888</v>
      </c>
      <c r="H448" s="12">
        <f t="shared" si="24"/>
        <v>4.9336120483870517E-3</v>
      </c>
      <c r="I448" s="22">
        <v>20117</v>
      </c>
      <c r="J448" s="23">
        <f t="shared" si="25"/>
        <v>16128.039456327879</v>
      </c>
      <c r="K448" s="25">
        <f t="shared" si="26"/>
        <v>6.2756317640931189E-3</v>
      </c>
    </row>
    <row r="449" spans="1:13" x14ac:dyDescent="0.25">
      <c r="A449" s="1" t="s">
        <v>17</v>
      </c>
      <c r="B449" s="22"/>
      <c r="C449" s="22"/>
      <c r="D449" s="22"/>
      <c r="E449" s="22"/>
      <c r="F449" s="22">
        <v>12206.666666666681</v>
      </c>
      <c r="G449" s="22">
        <v>0</v>
      </c>
      <c r="H449" s="12">
        <f t="shared" si="24"/>
        <v>0</v>
      </c>
      <c r="I449" s="22">
        <v>10448</v>
      </c>
      <c r="J449" s="23">
        <f t="shared" si="25"/>
        <v>0</v>
      </c>
      <c r="K449" s="25">
        <f t="shared" si="26"/>
        <v>0</v>
      </c>
    </row>
    <row r="450" spans="1:13" x14ac:dyDescent="0.25">
      <c r="I450" s="24">
        <f>SUM(I437:I449)</f>
        <v>256281.80952380953</v>
      </c>
      <c r="J450" s="23">
        <f>SUM(J437:J449)</f>
        <v>326231.20367666351</v>
      </c>
      <c r="K450" s="62"/>
    </row>
    <row r="454" spans="1:13" ht="15" customHeight="1" x14ac:dyDescent="0.25">
      <c r="A454" s="156" t="s">
        <v>310</v>
      </c>
      <c r="B454" s="143"/>
      <c r="C454" s="143"/>
      <c r="D454" s="143"/>
      <c r="E454" s="143"/>
      <c r="F454" s="144"/>
      <c r="G454" s="56"/>
    </row>
    <row r="455" spans="1:13" ht="25.5" x14ac:dyDescent="0.25">
      <c r="A455" s="1" t="s">
        <v>159</v>
      </c>
      <c r="B455" s="1" t="s">
        <v>160</v>
      </c>
      <c r="C455" s="1" t="s">
        <v>161</v>
      </c>
      <c r="D455" s="1" t="s">
        <v>162</v>
      </c>
      <c r="E455" s="1" t="s">
        <v>132</v>
      </c>
      <c r="F455" s="1" t="s">
        <v>163</v>
      </c>
      <c r="G455" s="1" t="s">
        <v>197</v>
      </c>
      <c r="H455" s="18" t="s">
        <v>199</v>
      </c>
      <c r="I455" s="19" t="s">
        <v>204</v>
      </c>
    </row>
    <row r="456" spans="1:13" x14ac:dyDescent="0.25">
      <c r="A456" s="22">
        <v>144.51607558438585</v>
      </c>
      <c r="B456" s="22">
        <v>22</v>
      </c>
      <c r="C456" s="22">
        <v>247.5</v>
      </c>
      <c r="D456" s="22">
        <v>55.59688763327479</v>
      </c>
      <c r="E456" s="22">
        <v>256282</v>
      </c>
      <c r="F456" s="22">
        <v>2270.8938109860364</v>
      </c>
      <c r="G456" s="12">
        <f>F456/E456</f>
        <v>8.8609180940761988E-3</v>
      </c>
      <c r="H456" s="23">
        <f>A456*G456*E456</f>
        <v>328180.66163257207</v>
      </c>
      <c r="I456" s="25">
        <f>((H456*12/365)/E456/4.2)</f>
        <v>1.0023836469906599E-2</v>
      </c>
    </row>
    <row r="460" spans="1:13" ht="15" customHeight="1" x14ac:dyDescent="0.25">
      <c r="A460" s="147" t="s">
        <v>4</v>
      </c>
      <c r="B460" s="156" t="s">
        <v>232</v>
      </c>
      <c r="C460" s="143"/>
      <c r="D460" s="143"/>
      <c r="E460" s="143"/>
      <c r="F460" s="143"/>
      <c r="G460" s="144"/>
      <c r="H460" s="57"/>
      <c r="I460" s="58"/>
      <c r="J460" s="59"/>
      <c r="K460" s="59"/>
    </row>
    <row r="461" spans="1:13" ht="38.25" x14ac:dyDescent="0.25">
      <c r="A461" s="120"/>
      <c r="B461" s="1" t="s">
        <v>159</v>
      </c>
      <c r="C461" s="1" t="s">
        <v>161</v>
      </c>
      <c r="D461" s="1" t="s">
        <v>160</v>
      </c>
      <c r="E461" s="1" t="s">
        <v>162</v>
      </c>
      <c r="F461" s="1" t="s">
        <v>163</v>
      </c>
      <c r="G461" s="1" t="s">
        <v>132</v>
      </c>
      <c r="H461" s="1" t="s">
        <v>197</v>
      </c>
      <c r="I461" s="1" t="s">
        <v>198</v>
      </c>
      <c r="J461" s="18" t="s">
        <v>199</v>
      </c>
      <c r="K461" s="19" t="s">
        <v>233</v>
      </c>
      <c r="L461" s="31" t="s">
        <v>234</v>
      </c>
      <c r="M461" s="32" t="s">
        <v>235</v>
      </c>
    </row>
    <row r="462" spans="1:13" x14ac:dyDescent="0.25">
      <c r="A462" s="1" t="s">
        <v>5</v>
      </c>
      <c r="B462" s="21">
        <v>10.689909597066668</v>
      </c>
      <c r="C462" s="21">
        <v>42.69</v>
      </c>
      <c r="D462" s="21">
        <v>2.1345000000000001</v>
      </c>
      <c r="E462" s="21">
        <v>5.4003976565315579</v>
      </c>
      <c r="F462" s="22">
        <v>6118.6974789915894</v>
      </c>
      <c r="G462" s="22">
        <v>8321.4285714285543</v>
      </c>
      <c r="H462" s="20">
        <f>F462/G462</f>
        <v>0.73529411764705943</v>
      </c>
      <c r="I462" s="22">
        <v>6111</v>
      </c>
      <c r="J462" s="23">
        <f t="shared" ref="J462:J474" si="27">B462*H462*I462</f>
        <v>48033.851137995931</v>
      </c>
      <c r="K462" s="28">
        <f>(J462/42)*950</f>
        <v>1086479.9662165747</v>
      </c>
      <c r="L462" s="29">
        <f>((J462*12/365)/I462/4.2)</f>
        <v>6.1528200742872553E-2</v>
      </c>
      <c r="M462" s="30">
        <f>((K462*12/365)/I462/4.2)</f>
        <v>1.3917093025173555</v>
      </c>
    </row>
    <row r="463" spans="1:13" x14ac:dyDescent="0.25">
      <c r="A463" s="1" t="s">
        <v>321</v>
      </c>
      <c r="B463" s="21">
        <v>6.5430725833250012</v>
      </c>
      <c r="C463" s="21">
        <v>17.076000000000001</v>
      </c>
      <c r="D463" s="21">
        <v>0.81585333299999996</v>
      </c>
      <c r="E463" s="21">
        <v>3.1976160361137032</v>
      </c>
      <c r="F463" s="22">
        <v>2843.9011968423738</v>
      </c>
      <c r="G463" s="22">
        <v>13295.238095238055</v>
      </c>
      <c r="H463" s="20">
        <f t="shared" ref="H463:H474" si="28">F463/G463</f>
        <v>0.21390374331550871</v>
      </c>
      <c r="I463" s="22">
        <v>9955</v>
      </c>
      <c r="J463" s="23">
        <f t="shared" si="27"/>
        <v>13932.895736256811</v>
      </c>
      <c r="K463" s="28">
        <f t="shared" ref="K463:K475" si="29">(J463/42)*950</f>
        <v>315148.83212961833</v>
      </c>
      <c r="L463" s="29">
        <f t="shared" ref="L463:L474" si="30">((J463*12/365)/I463/4.2)</f>
        <v>1.0955676856033608E-2</v>
      </c>
      <c r="M463" s="30">
        <f t="shared" ref="M463:M474" si="31">((K463*12/365)/I463/4.2)</f>
        <v>0.24780697650552203</v>
      </c>
    </row>
    <row r="464" spans="1:13" x14ac:dyDescent="0.25">
      <c r="A464" s="1" t="s">
        <v>7</v>
      </c>
      <c r="B464" s="21">
        <v>7.2338073396320342</v>
      </c>
      <c r="C464" s="21">
        <v>36.7134</v>
      </c>
      <c r="D464" s="21">
        <v>1.423</v>
      </c>
      <c r="E464" s="21">
        <v>3.9988482593921519</v>
      </c>
      <c r="F464" s="22">
        <v>29077.012578616501</v>
      </c>
      <c r="G464" s="22">
        <v>40028.095238095237</v>
      </c>
      <c r="H464" s="20">
        <f t="shared" si="28"/>
        <v>0.72641509433962637</v>
      </c>
      <c r="I464" s="22">
        <v>23281.428571428569</v>
      </c>
      <c r="J464" s="23">
        <f t="shared" si="27"/>
        <v>122338.01324092664</v>
      </c>
      <c r="K464" s="28">
        <f t="shared" si="29"/>
        <v>2767169.3471161979</v>
      </c>
      <c r="L464" s="29">
        <f t="shared" si="30"/>
        <v>4.1133047679479333E-2</v>
      </c>
      <c r="M464" s="30">
        <f t="shared" si="31"/>
        <v>0.93039036417869936</v>
      </c>
    </row>
    <row r="465" spans="1:13" x14ac:dyDescent="0.25">
      <c r="A465" s="1" t="s">
        <v>8</v>
      </c>
      <c r="B465" s="21">
        <v>8.1623852338266811</v>
      </c>
      <c r="C465" s="21">
        <v>36.7134</v>
      </c>
      <c r="D465" s="21">
        <v>2.8460000000000001</v>
      </c>
      <c r="E465" s="21">
        <v>4.785730953179625</v>
      </c>
      <c r="F465" s="22">
        <v>24648.247000950894</v>
      </c>
      <c r="G465" s="22">
        <v>52403.15476190472</v>
      </c>
      <c r="H465" s="20">
        <f t="shared" si="28"/>
        <v>0.47035807506133803</v>
      </c>
      <c r="I465" s="22">
        <v>41553</v>
      </c>
      <c r="J465" s="23">
        <f t="shared" si="27"/>
        <v>159532.09789115406</v>
      </c>
      <c r="K465" s="28">
        <f t="shared" si="29"/>
        <v>3608464.1189665799</v>
      </c>
      <c r="L465" s="29">
        <f t="shared" si="30"/>
        <v>3.005278909191238E-2</v>
      </c>
      <c r="M465" s="30">
        <f t="shared" si="31"/>
        <v>0.67976546755516098</v>
      </c>
    </row>
    <row r="466" spans="1:13" x14ac:dyDescent="0.25">
      <c r="A466" s="1" t="s">
        <v>9</v>
      </c>
      <c r="B466" s="21">
        <v>7.4227739377882003</v>
      </c>
      <c r="C466" s="21">
        <v>192.10499999999999</v>
      </c>
      <c r="D466" s="21">
        <v>0.4269</v>
      </c>
      <c r="E466" s="21">
        <v>15.726878150887687</v>
      </c>
      <c r="F466" s="22">
        <v>10515.816934311073</v>
      </c>
      <c r="G466" s="22">
        <v>19910.714285714275</v>
      </c>
      <c r="H466" s="20">
        <f t="shared" si="28"/>
        <v>0.52814865320306759</v>
      </c>
      <c r="I466" s="22">
        <v>17420</v>
      </c>
      <c r="J466" s="23">
        <f t="shared" si="27"/>
        <v>68292.114775127309</v>
      </c>
      <c r="K466" s="28">
        <f t="shared" si="29"/>
        <v>1544702.5961040701</v>
      </c>
      <c r="L466" s="29">
        <f t="shared" si="30"/>
        <v>3.0687499477680381E-2</v>
      </c>
      <c r="M466" s="30">
        <f t="shared" si="31"/>
        <v>0.69412201199515133</v>
      </c>
    </row>
    <row r="467" spans="1:13" x14ac:dyDescent="0.25">
      <c r="A467" s="1" t="s">
        <v>10</v>
      </c>
      <c r="B467" s="21">
        <v>7.9232047177717906</v>
      </c>
      <c r="C467" s="21">
        <v>17.076000000000001</v>
      </c>
      <c r="D467" s="21">
        <v>2.8460000000000001</v>
      </c>
      <c r="E467" s="21">
        <v>2.6017068217540595</v>
      </c>
      <c r="F467" s="22">
        <v>33592.805911955387</v>
      </c>
      <c r="G467" s="22">
        <v>62393.571428571428</v>
      </c>
      <c r="H467" s="20">
        <f t="shared" si="28"/>
        <v>0.53840171579876062</v>
      </c>
      <c r="I467" s="22">
        <v>29200</v>
      </c>
      <c r="J467" s="23">
        <f t="shared" si="27"/>
        <v>124563.31682845647</v>
      </c>
      <c r="K467" s="28">
        <f t="shared" si="29"/>
        <v>2817503.5949293724</v>
      </c>
      <c r="L467" s="29">
        <f t="shared" si="30"/>
        <v>3.3392305398615783E-2</v>
      </c>
      <c r="M467" s="30">
        <f t="shared" si="31"/>
        <v>0.75530214592107126</v>
      </c>
    </row>
    <row r="468" spans="1:13" x14ac:dyDescent="0.25">
      <c r="A468" s="1" t="s">
        <v>11</v>
      </c>
      <c r="B468" s="21">
        <v>9.2814919184186273</v>
      </c>
      <c r="C468" s="21">
        <v>18.3567</v>
      </c>
      <c r="D468" s="21">
        <v>4.2690000000000001</v>
      </c>
      <c r="E468" s="21">
        <v>3.4578718891917486</v>
      </c>
      <c r="F468" s="22">
        <v>8353.0435924369594</v>
      </c>
      <c r="G468" s="22">
        <v>28547.02380952378</v>
      </c>
      <c r="H468" s="20">
        <f t="shared" si="28"/>
        <v>0.29260646042023619</v>
      </c>
      <c r="I468" s="22">
        <v>24787.38095238095</v>
      </c>
      <c r="J468" s="23">
        <f t="shared" si="27"/>
        <v>67318.176423493016</v>
      </c>
      <c r="K468" s="28">
        <f t="shared" si="29"/>
        <v>1522673.0381504374</v>
      </c>
      <c r="L468" s="29">
        <f t="shared" si="30"/>
        <v>2.125890017743642E-2</v>
      </c>
      <c r="M468" s="30">
        <f t="shared" si="31"/>
        <v>0.48085607544201431</v>
      </c>
    </row>
    <row r="469" spans="1:13" x14ac:dyDescent="0.25">
      <c r="A469" s="1" t="s">
        <v>12</v>
      </c>
      <c r="B469" s="21">
        <v>11.190584397158604</v>
      </c>
      <c r="C469" s="21">
        <v>384.21</v>
      </c>
      <c r="D469" s="21">
        <v>1.06725</v>
      </c>
      <c r="E469" s="21">
        <v>44.212331874859792</v>
      </c>
      <c r="F469" s="22">
        <v>3308.5117797118846</v>
      </c>
      <c r="G469" s="22">
        <v>9040.4761904761999</v>
      </c>
      <c r="H469" s="20">
        <f t="shared" si="28"/>
        <v>0.36596653870924151</v>
      </c>
      <c r="I469" s="22">
        <v>13800</v>
      </c>
      <c r="J469" s="23">
        <f t="shared" si="27"/>
        <v>56516.236243872539</v>
      </c>
      <c r="K469" s="28">
        <f t="shared" si="29"/>
        <v>1278343.4388494978</v>
      </c>
      <c r="L469" s="29">
        <f t="shared" si="30"/>
        <v>3.2057764680718422E-2</v>
      </c>
      <c r="M469" s="30">
        <f t="shared" si="31"/>
        <v>0.7251161058733927</v>
      </c>
    </row>
    <row r="470" spans="1:13" x14ac:dyDescent="0.25">
      <c r="A470" s="1" t="s">
        <v>13</v>
      </c>
      <c r="B470" s="21">
        <v>9.7467090296522301</v>
      </c>
      <c r="C470" s="21">
        <v>128.07</v>
      </c>
      <c r="D470" s="21">
        <v>2.1345000000000001</v>
      </c>
      <c r="E470" s="21">
        <v>20.305269211241317</v>
      </c>
      <c r="F470" s="22">
        <v>6634.0538945711996</v>
      </c>
      <c r="G470" s="22">
        <v>26594.999999999945</v>
      </c>
      <c r="H470" s="20">
        <f t="shared" si="28"/>
        <v>0.2494474109633846</v>
      </c>
      <c r="I470" s="22">
        <v>21555</v>
      </c>
      <c r="J470" s="23">
        <f t="shared" si="27"/>
        <v>52406.484679801426</v>
      </c>
      <c r="K470" s="28">
        <f t="shared" si="29"/>
        <v>1185384.7725193179</v>
      </c>
      <c r="L470" s="29">
        <f t="shared" si="30"/>
        <v>1.9031634699492692E-2</v>
      </c>
      <c r="M470" s="30">
        <f t="shared" si="31"/>
        <v>0.4304774515361442</v>
      </c>
    </row>
    <row r="471" spans="1:13" x14ac:dyDescent="0.25">
      <c r="A471" s="1" t="s">
        <v>14</v>
      </c>
      <c r="B471" s="21">
        <v>7.3157579468691099</v>
      </c>
      <c r="C471" s="21">
        <v>24.013124999999999</v>
      </c>
      <c r="D471" s="21">
        <v>0.28460000000000002</v>
      </c>
      <c r="E471" s="21">
        <v>2.9668784573753029</v>
      </c>
      <c r="F471" s="22">
        <v>15237.823343848655</v>
      </c>
      <c r="G471" s="22">
        <v>25289.999999999982</v>
      </c>
      <c r="H471" s="20">
        <f t="shared" si="28"/>
        <v>0.60252365930599705</v>
      </c>
      <c r="I471" s="22">
        <v>18230</v>
      </c>
      <c r="J471" s="23">
        <f t="shared" si="27"/>
        <v>80356.331444612311</v>
      </c>
      <c r="K471" s="28">
        <f t="shared" si="29"/>
        <v>1817583.6874376594</v>
      </c>
      <c r="L471" s="29">
        <f t="shared" si="30"/>
        <v>3.4504244608567547E-2</v>
      </c>
      <c r="M471" s="30">
        <f t="shared" si="31"/>
        <v>0.78045315186045638</v>
      </c>
    </row>
    <row r="472" spans="1:13" x14ac:dyDescent="0.25">
      <c r="A472" s="1" t="s">
        <v>15</v>
      </c>
      <c r="B472" s="21">
        <v>7.0697298351538462</v>
      </c>
      <c r="C472" s="21">
        <v>27.535049999999998</v>
      </c>
      <c r="D472" s="21">
        <v>2.1345000000000001</v>
      </c>
      <c r="E472" s="21">
        <v>4.2128339082250257</v>
      </c>
      <c r="F472" s="22">
        <v>5298.8412698412749</v>
      </c>
      <c r="G472" s="22">
        <v>18342.142857142899</v>
      </c>
      <c r="H472" s="20">
        <f t="shared" si="28"/>
        <v>0.28888888888888853</v>
      </c>
      <c r="I472" s="22">
        <v>19824</v>
      </c>
      <c r="J472" s="23">
        <f t="shared" si="27"/>
        <v>40487.871450603685</v>
      </c>
      <c r="K472" s="28">
        <f t="shared" si="29"/>
        <v>915797.09233508341</v>
      </c>
      <c r="L472" s="29">
        <f t="shared" si="30"/>
        <v>1.5987212499586852E-2</v>
      </c>
      <c r="M472" s="30">
        <f t="shared" si="31"/>
        <v>0.36161552082398818</v>
      </c>
    </row>
    <row r="473" spans="1:13" x14ac:dyDescent="0.25">
      <c r="A473" s="1" t="s">
        <v>16</v>
      </c>
      <c r="B473" s="21">
        <v>6.6217101376942553</v>
      </c>
      <c r="C473" s="21">
        <v>8.5380000000000003</v>
      </c>
      <c r="D473" s="21">
        <v>0.65676923099999995</v>
      </c>
      <c r="E473" s="21">
        <v>2.3256526681437255</v>
      </c>
      <c r="F473" s="22">
        <v>7652.8268830319739</v>
      </c>
      <c r="G473" s="22">
        <v>23972.02380952382</v>
      </c>
      <c r="H473" s="20">
        <f t="shared" si="28"/>
        <v>0.31923991665616441</v>
      </c>
      <c r="I473" s="22">
        <v>20117</v>
      </c>
      <c r="J473" s="23">
        <f t="shared" si="27"/>
        <v>42525.611810095885</v>
      </c>
      <c r="K473" s="28">
        <f t="shared" si="29"/>
        <v>961888.83856169262</v>
      </c>
      <c r="L473" s="29">
        <f t="shared" si="30"/>
        <v>1.6547273522338892E-2</v>
      </c>
      <c r="M473" s="30">
        <f t="shared" si="31"/>
        <v>0.37428356776718918</v>
      </c>
    </row>
    <row r="474" spans="1:13" x14ac:dyDescent="0.25">
      <c r="A474" s="1" t="s">
        <v>17</v>
      </c>
      <c r="B474" s="21">
        <v>17.05559471698113</v>
      </c>
      <c r="C474" s="21">
        <v>256.14</v>
      </c>
      <c r="D474" s="21">
        <v>1.423</v>
      </c>
      <c r="E474" s="21">
        <v>47.57675766659748</v>
      </c>
      <c r="F474" s="22">
        <v>5625.6811594202964</v>
      </c>
      <c r="G474" s="22">
        <v>12206.666666666681</v>
      </c>
      <c r="H474" s="20">
        <f t="shared" si="28"/>
        <v>0.46086956521739131</v>
      </c>
      <c r="I474" s="22">
        <v>10448</v>
      </c>
      <c r="J474" s="23">
        <f t="shared" si="27"/>
        <v>82125.50644313042</v>
      </c>
      <c r="K474" s="28">
        <f t="shared" si="29"/>
        <v>1857600.740975569</v>
      </c>
      <c r="L474" s="29">
        <f t="shared" si="30"/>
        <v>6.1529585297370869E-2</v>
      </c>
      <c r="M474" s="30">
        <f t="shared" si="31"/>
        <v>1.3917406198214841</v>
      </c>
    </row>
    <row r="475" spans="1:13" x14ac:dyDescent="0.25">
      <c r="I475" s="24">
        <f>SUM(I462:I474)</f>
        <v>256281.80952380953</v>
      </c>
      <c r="J475" s="23">
        <f>SUM(J462:J474)</f>
        <v>958428.50810552656</v>
      </c>
      <c r="K475" s="28">
        <f t="shared" si="29"/>
        <v>21678740.064291671</v>
      </c>
    </row>
    <row r="478" spans="1:13" ht="15.75" customHeight="1" x14ac:dyDescent="0.25">
      <c r="A478" s="156" t="s">
        <v>232</v>
      </c>
      <c r="B478" s="143"/>
      <c r="C478" s="143"/>
      <c r="D478" s="143"/>
      <c r="E478" s="143"/>
      <c r="F478" s="144"/>
      <c r="G478" s="56"/>
    </row>
    <row r="479" spans="1:13" ht="38.25" x14ac:dyDescent="0.25">
      <c r="A479" s="1" t="s">
        <v>159</v>
      </c>
      <c r="B479" s="1" t="s">
        <v>160</v>
      </c>
      <c r="C479" s="1" t="s">
        <v>161</v>
      </c>
      <c r="D479" s="1" t="s">
        <v>162</v>
      </c>
      <c r="E479" s="1" t="s">
        <v>132</v>
      </c>
      <c r="F479" s="1" t="s">
        <v>163</v>
      </c>
      <c r="G479" s="1" t="s">
        <v>197</v>
      </c>
      <c r="H479" s="18" t="s">
        <v>199</v>
      </c>
      <c r="I479" s="19" t="s">
        <v>233</v>
      </c>
      <c r="J479" s="31" t="s">
        <v>234</v>
      </c>
      <c r="K479" s="32" t="s">
        <v>235</v>
      </c>
    </row>
    <row r="480" spans="1:13" x14ac:dyDescent="0.25">
      <c r="A480" s="21">
        <v>8.4048152666726548</v>
      </c>
      <c r="B480" s="21">
        <v>0.28460000000000002</v>
      </c>
      <c r="C480" s="21">
        <v>384.21</v>
      </c>
      <c r="D480" s="21">
        <v>15.520609990367531</v>
      </c>
      <c r="E480" s="22">
        <v>256282</v>
      </c>
      <c r="F480" s="22">
        <v>112496.31746024947</v>
      </c>
      <c r="G480" s="20">
        <f>F480/E480</f>
        <v>0.43895520348775752</v>
      </c>
      <c r="H480" s="23">
        <f>A480*G480*E480</f>
        <v>945510.76643435832</v>
      </c>
      <c r="I480" s="28">
        <f>(H480/42)*950</f>
        <v>21386553.050300959</v>
      </c>
      <c r="J480" s="29">
        <f>((H480*12/365)/E480/4.2)</f>
        <v>2.8879353390679496E-2</v>
      </c>
      <c r="K480" s="30">
        <f>((I480*12/365)/E480/4.2)</f>
        <v>0.6532234695510839</v>
      </c>
    </row>
    <row r="484" spans="1:13" ht="15" customHeight="1" x14ac:dyDescent="0.25">
      <c r="A484" s="147" t="s">
        <v>4</v>
      </c>
      <c r="B484" s="156" t="s">
        <v>236</v>
      </c>
      <c r="C484" s="143"/>
      <c r="D484" s="143"/>
      <c r="E484" s="143"/>
      <c r="F484" s="143"/>
      <c r="G484" s="144"/>
      <c r="H484" s="57"/>
      <c r="I484" s="58"/>
      <c r="J484" s="59"/>
      <c r="K484" s="59"/>
    </row>
    <row r="485" spans="1:13" ht="51" x14ac:dyDescent="0.25">
      <c r="A485" s="120"/>
      <c r="B485" s="1" t="s">
        <v>159</v>
      </c>
      <c r="C485" s="1" t="s">
        <v>161</v>
      </c>
      <c r="D485" s="1" t="s">
        <v>160</v>
      </c>
      <c r="E485" s="1" t="s">
        <v>162</v>
      </c>
      <c r="F485" s="1" t="s">
        <v>132</v>
      </c>
      <c r="G485" s="1" t="s">
        <v>163</v>
      </c>
      <c r="H485" s="1" t="s">
        <v>197</v>
      </c>
      <c r="I485" s="1" t="s">
        <v>198</v>
      </c>
      <c r="J485" s="18" t="s">
        <v>237</v>
      </c>
      <c r="K485" s="19" t="s">
        <v>238</v>
      </c>
      <c r="L485" s="31" t="s">
        <v>239</v>
      </c>
      <c r="M485" s="32" t="s">
        <v>240</v>
      </c>
    </row>
    <row r="486" spans="1:13" x14ac:dyDescent="0.25">
      <c r="A486" s="1" t="s">
        <v>5</v>
      </c>
      <c r="B486" s="21"/>
      <c r="C486" s="21"/>
      <c r="D486" s="21"/>
      <c r="E486" s="21"/>
      <c r="F486" s="22">
        <v>8321.4285714285543</v>
      </c>
      <c r="G486" s="22">
        <v>0</v>
      </c>
      <c r="H486" s="20">
        <f>G486/F486</f>
        <v>0</v>
      </c>
      <c r="I486" s="22">
        <v>6111</v>
      </c>
      <c r="J486" s="23">
        <f>B486*H486*I486</f>
        <v>0</v>
      </c>
      <c r="K486" s="28">
        <v>0</v>
      </c>
      <c r="L486" s="29">
        <f>((J486*12/365)/I486/4.2)</f>
        <v>0</v>
      </c>
      <c r="M486" s="30">
        <f>((K486*12/365)/I486/4.2)</f>
        <v>0</v>
      </c>
    </row>
    <row r="487" spans="1:13" x14ac:dyDescent="0.25">
      <c r="A487" s="1" t="s">
        <v>321</v>
      </c>
      <c r="B487" s="21"/>
      <c r="C487" s="21"/>
      <c r="D487" s="21"/>
      <c r="E487" s="21"/>
      <c r="F487" s="22">
        <v>13295.238095238055</v>
      </c>
      <c r="G487" s="22">
        <v>0</v>
      </c>
      <c r="H487" s="20">
        <f t="shared" ref="H487:H498" si="32">G487/F487</f>
        <v>0</v>
      </c>
      <c r="I487" s="22">
        <v>9955</v>
      </c>
      <c r="J487" s="23">
        <f t="shared" ref="J487:J498" si="33">B487*H487*I487</f>
        <v>0</v>
      </c>
      <c r="K487" s="28">
        <v>0</v>
      </c>
      <c r="L487" s="29">
        <f t="shared" ref="L487:L498" si="34">((J487*12/365)/I487/4.2)</f>
        <v>0</v>
      </c>
      <c r="M487" s="30">
        <f t="shared" ref="M487:M498" si="35">((K487*12/365)/I487/4.2)</f>
        <v>0</v>
      </c>
    </row>
    <row r="488" spans="1:13" x14ac:dyDescent="0.25">
      <c r="A488" s="1" t="s">
        <v>7</v>
      </c>
      <c r="B488" s="21"/>
      <c r="C488" s="21"/>
      <c r="D488" s="21"/>
      <c r="E488" s="21"/>
      <c r="F488" s="22">
        <v>40028.095238095237</v>
      </c>
      <c r="G488" s="22">
        <v>0</v>
      </c>
      <c r="H488" s="20">
        <f t="shared" si="32"/>
        <v>0</v>
      </c>
      <c r="I488" s="22">
        <v>23281.428571428569</v>
      </c>
      <c r="J488" s="23">
        <f t="shared" si="33"/>
        <v>0</v>
      </c>
      <c r="K488" s="28">
        <v>0</v>
      </c>
      <c r="L488" s="29">
        <f t="shared" si="34"/>
        <v>0</v>
      </c>
      <c r="M488" s="30">
        <f t="shared" si="35"/>
        <v>0</v>
      </c>
    </row>
    <row r="489" spans="1:13" x14ac:dyDescent="0.25">
      <c r="A489" s="1" t="s">
        <v>8</v>
      </c>
      <c r="B489" s="21">
        <v>67.5</v>
      </c>
      <c r="C489" s="21">
        <v>67.5</v>
      </c>
      <c r="D489" s="21">
        <v>67.5</v>
      </c>
      <c r="E489" s="21">
        <v>0</v>
      </c>
      <c r="F489" s="22">
        <v>52403.15476190472</v>
      </c>
      <c r="G489" s="22">
        <v>318.60151049667201</v>
      </c>
      <c r="H489" s="20">
        <f t="shared" si="32"/>
        <v>6.0798154604288111E-3</v>
      </c>
      <c r="I489" s="22">
        <v>41553</v>
      </c>
      <c r="J489" s="23">
        <f t="shared" si="33"/>
        <v>17052.833598335892</v>
      </c>
      <c r="K489" s="28">
        <v>110843.41838918329</v>
      </c>
      <c r="L489" s="29">
        <f t="shared" si="34"/>
        <v>3.2124269556081777E-3</v>
      </c>
      <c r="M489" s="30">
        <f t="shared" si="35"/>
        <v>2.0880775211453158E-2</v>
      </c>
    </row>
    <row r="490" spans="1:13" x14ac:dyDescent="0.25">
      <c r="A490" s="1" t="s">
        <v>9</v>
      </c>
      <c r="B490" s="21"/>
      <c r="C490" s="21"/>
      <c r="D490" s="21"/>
      <c r="E490" s="21"/>
      <c r="F490" s="22">
        <v>19910.714285714275</v>
      </c>
      <c r="G490" s="22">
        <v>0</v>
      </c>
      <c r="H490" s="20">
        <f t="shared" si="32"/>
        <v>0</v>
      </c>
      <c r="I490" s="22">
        <v>17420</v>
      </c>
      <c r="J490" s="23">
        <f t="shared" si="33"/>
        <v>0</v>
      </c>
      <c r="K490" s="28">
        <v>0</v>
      </c>
      <c r="L490" s="29">
        <f t="shared" si="34"/>
        <v>0</v>
      </c>
      <c r="M490" s="30">
        <f t="shared" si="35"/>
        <v>0</v>
      </c>
    </row>
    <row r="491" spans="1:13" x14ac:dyDescent="0.25">
      <c r="A491" s="1" t="s">
        <v>10</v>
      </c>
      <c r="B491" s="21">
        <v>54</v>
      </c>
      <c r="C491" s="21">
        <v>96.75</v>
      </c>
      <c r="D491" s="21">
        <v>11.25</v>
      </c>
      <c r="E491" s="21">
        <v>42.777785301694536</v>
      </c>
      <c r="F491" s="22">
        <v>62393.571428571428</v>
      </c>
      <c r="G491" s="22">
        <v>770.04171011470203</v>
      </c>
      <c r="H491" s="20">
        <f t="shared" si="32"/>
        <v>1.2341683485713762E-2</v>
      </c>
      <c r="I491" s="22">
        <v>29200</v>
      </c>
      <c r="J491" s="23">
        <f t="shared" si="33"/>
        <v>19460.366520273459</v>
      </c>
      <c r="K491" s="28">
        <v>126492.38238177748</v>
      </c>
      <c r="L491" s="29">
        <f t="shared" si="34"/>
        <v>5.2168368550179504E-3</v>
      </c>
      <c r="M491" s="30">
        <f t="shared" si="35"/>
        <v>3.3909439557616668E-2</v>
      </c>
    </row>
    <row r="492" spans="1:13" x14ac:dyDescent="0.25">
      <c r="A492" s="1" t="s">
        <v>11</v>
      </c>
      <c r="B492" s="21"/>
      <c r="C492" s="21"/>
      <c r="D492" s="21"/>
      <c r="E492" s="21"/>
      <c r="F492" s="22">
        <v>28547.02380952378</v>
      </c>
      <c r="G492" s="22">
        <v>0</v>
      </c>
      <c r="H492" s="20">
        <f t="shared" si="32"/>
        <v>0</v>
      </c>
      <c r="I492" s="22">
        <v>24787.38095238095</v>
      </c>
      <c r="J492" s="23">
        <f t="shared" si="33"/>
        <v>0</v>
      </c>
      <c r="K492" s="28">
        <v>0</v>
      </c>
      <c r="L492" s="29">
        <f t="shared" si="34"/>
        <v>0</v>
      </c>
      <c r="M492" s="30">
        <f t="shared" si="35"/>
        <v>0</v>
      </c>
    </row>
    <row r="493" spans="1:13" x14ac:dyDescent="0.25">
      <c r="A493" s="1" t="s">
        <v>12</v>
      </c>
      <c r="B493" s="21">
        <v>22.5</v>
      </c>
      <c r="C493" s="21">
        <v>22.5</v>
      </c>
      <c r="D493" s="21">
        <v>22.5</v>
      </c>
      <c r="E493" s="21">
        <v>0</v>
      </c>
      <c r="F493" s="22">
        <v>9040.4761904761999</v>
      </c>
      <c r="G493" s="22">
        <v>45.652636054421798</v>
      </c>
      <c r="H493" s="20">
        <f t="shared" si="32"/>
        <v>5.0498043568230535E-3</v>
      </c>
      <c r="I493" s="22">
        <v>13800</v>
      </c>
      <c r="J493" s="23">
        <f t="shared" si="33"/>
        <v>1567.9642527935582</v>
      </c>
      <c r="K493" s="28">
        <v>10191.767643158128</v>
      </c>
      <c r="L493" s="29">
        <f t="shared" si="34"/>
        <v>8.8939802762049856E-4</v>
      </c>
      <c r="M493" s="30">
        <f t="shared" si="35"/>
        <v>5.7810871795332414E-3</v>
      </c>
    </row>
    <row r="494" spans="1:13" x14ac:dyDescent="0.25">
      <c r="A494" s="1" t="s">
        <v>13</v>
      </c>
      <c r="B494" s="21"/>
      <c r="C494" s="21"/>
      <c r="D494" s="21"/>
      <c r="E494" s="21"/>
      <c r="F494" s="22">
        <v>26594.999999999945</v>
      </c>
      <c r="G494" s="22">
        <v>0</v>
      </c>
      <c r="H494" s="20">
        <f t="shared" si="32"/>
        <v>0</v>
      </c>
      <c r="I494" s="22">
        <v>21555</v>
      </c>
      <c r="J494" s="23">
        <f t="shared" si="33"/>
        <v>0</v>
      </c>
      <c r="K494" s="28">
        <v>0</v>
      </c>
      <c r="L494" s="29">
        <f t="shared" si="34"/>
        <v>0</v>
      </c>
      <c r="M494" s="30">
        <f t="shared" si="35"/>
        <v>0</v>
      </c>
    </row>
    <row r="495" spans="1:13" x14ac:dyDescent="0.25">
      <c r="A495" s="1" t="s">
        <v>14</v>
      </c>
      <c r="B495" s="21"/>
      <c r="C495" s="21"/>
      <c r="D495" s="21"/>
      <c r="E495" s="21"/>
      <c r="F495" s="22">
        <v>25289.999999999982</v>
      </c>
      <c r="G495" s="22">
        <v>0</v>
      </c>
      <c r="H495" s="20">
        <f t="shared" si="32"/>
        <v>0</v>
      </c>
      <c r="I495" s="22">
        <v>18230</v>
      </c>
      <c r="J495" s="23">
        <f t="shared" si="33"/>
        <v>0</v>
      </c>
      <c r="K495" s="28">
        <v>0</v>
      </c>
      <c r="L495" s="29">
        <f t="shared" si="34"/>
        <v>0</v>
      </c>
      <c r="M495" s="30">
        <f t="shared" si="35"/>
        <v>0</v>
      </c>
    </row>
    <row r="496" spans="1:13" x14ac:dyDescent="0.25">
      <c r="A496" s="1" t="s">
        <v>15</v>
      </c>
      <c r="B496" s="21"/>
      <c r="C496" s="21"/>
      <c r="D496" s="21"/>
      <c r="E496" s="21"/>
      <c r="F496" s="22">
        <v>18342.142857142899</v>
      </c>
      <c r="G496" s="22">
        <v>0</v>
      </c>
      <c r="H496" s="20">
        <f t="shared" si="32"/>
        <v>0</v>
      </c>
      <c r="I496" s="22">
        <v>19824</v>
      </c>
      <c r="J496" s="23">
        <f t="shared" si="33"/>
        <v>0</v>
      </c>
      <c r="K496" s="28">
        <v>0</v>
      </c>
      <c r="L496" s="29">
        <f t="shared" si="34"/>
        <v>0</v>
      </c>
      <c r="M496" s="30">
        <f t="shared" si="35"/>
        <v>0</v>
      </c>
    </row>
    <row r="497" spans="1:13" x14ac:dyDescent="0.25">
      <c r="A497" s="1" t="s">
        <v>16</v>
      </c>
      <c r="B497" s="21">
        <v>15</v>
      </c>
      <c r="C497" s="21">
        <v>15</v>
      </c>
      <c r="D497" s="21">
        <v>15</v>
      </c>
      <c r="E497" s="21">
        <v>0</v>
      </c>
      <c r="F497" s="22">
        <v>23972.02380952382</v>
      </c>
      <c r="G497" s="22">
        <v>403.52136181575304</v>
      </c>
      <c r="H497" s="20">
        <f t="shared" si="32"/>
        <v>1.6833011890111608E-2</v>
      </c>
      <c r="I497" s="22">
        <v>20117</v>
      </c>
      <c r="J497" s="23">
        <f t="shared" si="33"/>
        <v>5079.4455029006285</v>
      </c>
      <c r="K497" s="28">
        <v>33016.395768854083</v>
      </c>
      <c r="L497" s="29">
        <f t="shared" si="34"/>
        <v>1.9764788912068425E-3</v>
      </c>
      <c r="M497" s="30">
        <f t="shared" si="35"/>
        <v>1.2847112792844477E-2</v>
      </c>
    </row>
    <row r="498" spans="1:13" x14ac:dyDescent="0.25">
      <c r="A498" s="1" t="s">
        <v>17</v>
      </c>
      <c r="B498" s="21"/>
      <c r="C498" s="21"/>
      <c r="D498" s="21"/>
      <c r="E498" s="21"/>
      <c r="F498" s="22">
        <v>12206.666666666681</v>
      </c>
      <c r="G498" s="22">
        <v>0</v>
      </c>
      <c r="H498" s="20">
        <f t="shared" si="32"/>
        <v>0</v>
      </c>
      <c r="I498" s="22">
        <v>10448</v>
      </c>
      <c r="J498" s="23">
        <f t="shared" si="33"/>
        <v>0</v>
      </c>
      <c r="K498" s="28">
        <v>0</v>
      </c>
      <c r="L498" s="29">
        <f t="shared" si="34"/>
        <v>0</v>
      </c>
      <c r="M498" s="30">
        <f t="shared" si="35"/>
        <v>0</v>
      </c>
    </row>
    <row r="499" spans="1:13" x14ac:dyDescent="0.25">
      <c r="I499" s="24">
        <f>SUM(I486:I498)</f>
        <v>256281.80952380953</v>
      </c>
      <c r="J499" s="23">
        <f>SUM(J486:J498)</f>
        <v>43160.60987430354</v>
      </c>
      <c r="K499" s="28">
        <v>280543.96418297297</v>
      </c>
    </row>
    <row r="502" spans="1:13" x14ac:dyDescent="0.25">
      <c r="A502" s="156" t="s">
        <v>236</v>
      </c>
      <c r="B502" s="143"/>
      <c r="C502" s="143"/>
      <c r="D502" s="143"/>
      <c r="E502" s="143"/>
      <c r="F502" s="144"/>
      <c r="G502" s="57"/>
      <c r="M502" s="56"/>
    </row>
    <row r="503" spans="1:13" ht="38.25" x14ac:dyDescent="0.25">
      <c r="A503" s="1" t="s">
        <v>159</v>
      </c>
      <c r="B503" s="1" t="s">
        <v>160</v>
      </c>
      <c r="C503" s="1" t="s">
        <v>161</v>
      </c>
      <c r="D503" s="1" t="s">
        <v>162</v>
      </c>
      <c r="E503" s="1" t="s">
        <v>132</v>
      </c>
      <c r="F503" s="1" t="s">
        <v>163</v>
      </c>
      <c r="G503" s="1" t="s">
        <v>197</v>
      </c>
      <c r="H503" s="18" t="s">
        <v>241</v>
      </c>
      <c r="I503" s="19" t="s">
        <v>242</v>
      </c>
      <c r="J503" s="31" t="s">
        <v>239</v>
      </c>
      <c r="K503" s="32" t="s">
        <v>240</v>
      </c>
      <c r="M503" s="56"/>
    </row>
    <row r="504" spans="1:13" x14ac:dyDescent="0.25">
      <c r="A504" s="21">
        <v>42.6153876779344</v>
      </c>
      <c r="B504" s="21">
        <v>11.25</v>
      </c>
      <c r="C504" s="21">
        <v>96.75</v>
      </c>
      <c r="D504" s="21">
        <v>33.744821189446817</v>
      </c>
      <c r="E504" s="22">
        <v>256282</v>
      </c>
      <c r="F504" s="22">
        <v>1001.9450374656967</v>
      </c>
      <c r="G504" s="20">
        <f>F504/E504</f>
        <v>3.9095411986237692E-3</v>
      </c>
      <c r="H504" s="23">
        <f>A504*E504*G504</f>
        <v>42698.276203583177</v>
      </c>
      <c r="I504" s="28">
        <v>277459.12891793199</v>
      </c>
      <c r="J504" s="29">
        <f>((H504*12/365)/E504/4.2)</f>
        <v>1.3041613606435088E-3</v>
      </c>
      <c r="K504" s="30">
        <f>((I504*12/365)/E504/4.2)</f>
        <v>8.4746155410884427E-3</v>
      </c>
      <c r="M504" s="56"/>
    </row>
    <row r="509" spans="1:13" ht="15.75" customHeight="1" x14ac:dyDescent="0.25">
      <c r="A509" s="147" t="s">
        <v>4</v>
      </c>
      <c r="B509" s="147" t="s">
        <v>19</v>
      </c>
      <c r="C509" s="156" t="s">
        <v>243</v>
      </c>
      <c r="D509" s="143"/>
      <c r="E509" s="143"/>
      <c r="F509" s="143"/>
      <c r="G509" s="143"/>
      <c r="H509" s="144"/>
    </row>
    <row r="510" spans="1:13" x14ac:dyDescent="0.25">
      <c r="A510" s="148"/>
      <c r="B510" s="148"/>
      <c r="C510" s="156" t="s">
        <v>61</v>
      </c>
      <c r="D510" s="143"/>
      <c r="E510" s="144"/>
      <c r="F510" s="156" t="s">
        <v>62</v>
      </c>
      <c r="G510" s="143"/>
      <c r="H510" s="144"/>
    </row>
    <row r="511" spans="1:13" ht="25.5" x14ac:dyDescent="0.25">
      <c r="A511" s="120"/>
      <c r="B511" s="120"/>
      <c r="C511" s="1" t="s">
        <v>3</v>
      </c>
      <c r="D511" s="1" t="s">
        <v>18</v>
      </c>
      <c r="E511" s="1" t="s">
        <v>45</v>
      </c>
      <c r="F511" s="1" t="s">
        <v>3</v>
      </c>
      <c r="G511" s="1" t="s">
        <v>18</v>
      </c>
      <c r="H511" s="1" t="s">
        <v>45</v>
      </c>
    </row>
    <row r="512" spans="1:13" x14ac:dyDescent="0.25">
      <c r="A512" s="1" t="s">
        <v>5</v>
      </c>
      <c r="B512" s="22">
        <v>6111</v>
      </c>
      <c r="C512" s="12">
        <v>1.9607843137254884E-2</v>
      </c>
      <c r="D512" s="12">
        <v>4.6738957052107566E-4</v>
      </c>
      <c r="E512" s="22">
        <f>B512*C512</f>
        <v>119.8235294117646</v>
      </c>
      <c r="F512" s="12">
        <v>0.98039215686274506</v>
      </c>
      <c r="G512" s="12">
        <v>2.3369478526053804E-2</v>
      </c>
      <c r="H512" s="22">
        <f>F512*B512</f>
        <v>5991.1764705882351</v>
      </c>
    </row>
    <row r="513" spans="1:8" x14ac:dyDescent="0.25">
      <c r="A513" s="1" t="s">
        <v>321</v>
      </c>
      <c r="B513" s="22">
        <v>9955</v>
      </c>
      <c r="C513" s="12">
        <v>1.6042780748663065E-2</v>
      </c>
      <c r="D513" s="12">
        <v>6.230155712936956E-4</v>
      </c>
      <c r="E513" s="22">
        <f t="shared" ref="E513:E524" si="36">B513*C513</f>
        <v>159.70588235294082</v>
      </c>
      <c r="F513" s="12">
        <v>0.98395721925133683</v>
      </c>
      <c r="G513" s="12">
        <v>3.8211621706013416E-2</v>
      </c>
      <c r="H513" s="22">
        <f t="shared" ref="H513:H524" si="37">F513*B513</f>
        <v>9795.2941176470576</v>
      </c>
    </row>
    <row r="514" spans="1:8" x14ac:dyDescent="0.25">
      <c r="A514" s="1" t="s">
        <v>7</v>
      </c>
      <c r="B514" s="22">
        <v>23281.428571428569</v>
      </c>
      <c r="C514" s="12">
        <v>3.1446540880503094E-3</v>
      </c>
      <c r="D514" s="12">
        <v>2.8648875387491247E-4</v>
      </c>
      <c r="E514" s="22">
        <f t="shared" si="36"/>
        <v>73.212039532794122</v>
      </c>
      <c r="F514" s="12">
        <v>0.99685534591194969</v>
      </c>
      <c r="G514" s="12">
        <v>9.0816934978347405E-2</v>
      </c>
      <c r="H514" s="22">
        <f t="shared" si="37"/>
        <v>23208.216531895774</v>
      </c>
    </row>
    <row r="515" spans="1:8" x14ac:dyDescent="0.25">
      <c r="A515" s="1" t="s">
        <v>8</v>
      </c>
      <c r="B515" s="22">
        <v>41553</v>
      </c>
      <c r="C515" s="12">
        <v>5.9171597633136206E-3</v>
      </c>
      <c r="D515" s="12">
        <v>9.591220818116271E-4</v>
      </c>
      <c r="E515" s="22">
        <f t="shared" si="36"/>
        <v>245.87573964497088</v>
      </c>
      <c r="F515" s="12">
        <v>0.99408284023668647</v>
      </c>
      <c r="G515" s="12">
        <v>0.16113250974435306</v>
      </c>
      <c r="H515" s="22">
        <f t="shared" si="37"/>
        <v>41307.124260355034</v>
      </c>
    </row>
    <row r="516" spans="1:8" x14ac:dyDescent="0.25">
      <c r="A516" s="1" t="s">
        <v>9</v>
      </c>
      <c r="B516" s="22">
        <v>17420</v>
      </c>
      <c r="C516" s="12">
        <v>7.2463768115942455E-3</v>
      </c>
      <c r="D516" s="12">
        <v>4.9242279740186281E-4</v>
      </c>
      <c r="E516" s="22">
        <f t="shared" si="36"/>
        <v>126.23188405797175</v>
      </c>
      <c r="F516" s="12">
        <v>0.99275362318840576</v>
      </c>
      <c r="G516" s="12">
        <v>6.7461923244054811E-2</v>
      </c>
      <c r="H516" s="22">
        <f t="shared" si="37"/>
        <v>17293.768115942028</v>
      </c>
    </row>
    <row r="517" spans="1:8" x14ac:dyDescent="0.25">
      <c r="A517" s="1" t="s">
        <v>10</v>
      </c>
      <c r="B517" s="22">
        <v>29200</v>
      </c>
      <c r="C517" s="12">
        <v>1.249999999999998E-2</v>
      </c>
      <c r="D517" s="12">
        <v>1.4238267957822567E-3</v>
      </c>
      <c r="E517" s="22">
        <f t="shared" si="36"/>
        <v>364.99999999999943</v>
      </c>
      <c r="F517" s="12">
        <v>0.98750000000000004</v>
      </c>
      <c r="G517" s="12">
        <v>0.11248231686679847</v>
      </c>
      <c r="H517" s="22">
        <f t="shared" si="37"/>
        <v>28835</v>
      </c>
    </row>
    <row r="518" spans="1:8" x14ac:dyDescent="0.25">
      <c r="A518" s="1" t="s">
        <v>11</v>
      </c>
      <c r="B518" s="22">
        <v>24787.38095238095</v>
      </c>
      <c r="C518" s="12">
        <v>1.1695906432748522E-2</v>
      </c>
      <c r="D518" s="12">
        <v>1.1308935881824678E-3</v>
      </c>
      <c r="E518" s="22">
        <f t="shared" si="36"/>
        <v>289.91088833194055</v>
      </c>
      <c r="F518" s="12">
        <v>0.98830409356725146</v>
      </c>
      <c r="G518" s="12">
        <v>9.5560508201418648E-2</v>
      </c>
      <c r="H518" s="22">
        <f t="shared" si="37"/>
        <v>24497.470064049008</v>
      </c>
    </row>
    <row r="519" spans="1:8" x14ac:dyDescent="0.25">
      <c r="A519" s="1" t="s">
        <v>20</v>
      </c>
      <c r="B519" s="22">
        <v>13800</v>
      </c>
      <c r="C519" s="12">
        <v>3.0456852791878052E-2</v>
      </c>
      <c r="D519" s="12">
        <v>1.6394808167412246E-3</v>
      </c>
      <c r="E519" s="22">
        <f t="shared" si="36"/>
        <v>420.30456852791713</v>
      </c>
      <c r="F519" s="12">
        <v>0.96954314720812163</v>
      </c>
      <c r="G519" s="12">
        <v>5.2190139332929174E-2</v>
      </c>
      <c r="H519" s="22">
        <f t="shared" si="37"/>
        <v>13379.695431472079</v>
      </c>
    </row>
    <row r="520" spans="1:8" x14ac:dyDescent="0.25">
      <c r="A520" s="1" t="s">
        <v>13</v>
      </c>
      <c r="B520" s="22">
        <v>21555</v>
      </c>
      <c r="C520" s="12">
        <v>2.0833333333333336E-2</v>
      </c>
      <c r="D520" s="12">
        <v>1.7517172427195091E-3</v>
      </c>
      <c r="E520" s="22">
        <f t="shared" si="36"/>
        <v>449.06250000000006</v>
      </c>
      <c r="F520" s="12">
        <v>0.97916666666666674</v>
      </c>
      <c r="G520" s="12">
        <v>8.2330710407816934E-2</v>
      </c>
      <c r="H520" s="22">
        <f t="shared" si="37"/>
        <v>21105.9375</v>
      </c>
    </row>
    <row r="521" spans="1:8" x14ac:dyDescent="0.25">
      <c r="A521" s="1" t="s">
        <v>14</v>
      </c>
      <c r="B521" s="22">
        <v>18230</v>
      </c>
      <c r="C521" s="12">
        <v>6.3091482649842538E-3</v>
      </c>
      <c r="D521" s="12">
        <v>4.4865717471899804E-4</v>
      </c>
      <c r="E521" s="22">
        <f t="shared" si="36"/>
        <v>115.01577287066294</v>
      </c>
      <c r="F521" s="12">
        <v>0.9936908517350157</v>
      </c>
      <c r="G521" s="12">
        <v>7.0663505018241896E-2</v>
      </c>
      <c r="H521" s="22">
        <f t="shared" si="37"/>
        <v>18114.984227129335</v>
      </c>
    </row>
    <row r="522" spans="1:8" x14ac:dyDescent="0.25">
      <c r="A522" s="1" t="s">
        <v>15</v>
      </c>
      <c r="B522" s="22">
        <v>19824</v>
      </c>
      <c r="C522" s="12">
        <v>0</v>
      </c>
      <c r="D522" s="12">
        <v>0</v>
      </c>
      <c r="E522" s="22">
        <f t="shared" si="36"/>
        <v>0</v>
      </c>
      <c r="F522" s="12">
        <v>1</v>
      </c>
      <c r="G522" s="12">
        <v>7.7329344933599053E-2</v>
      </c>
      <c r="H522" s="22">
        <f t="shared" si="37"/>
        <v>19824</v>
      </c>
    </row>
    <row r="523" spans="1:8" x14ac:dyDescent="0.25">
      <c r="A523" s="1" t="s">
        <v>16</v>
      </c>
      <c r="B523" s="22">
        <v>20117</v>
      </c>
      <c r="C523" s="12">
        <v>5.319148936170204E-3</v>
      </c>
      <c r="D523" s="12">
        <v>4.1740776667199342E-4</v>
      </c>
      <c r="E523" s="22">
        <f t="shared" si="36"/>
        <v>107.005319148936</v>
      </c>
      <c r="F523" s="12">
        <v>0.99468085106382986</v>
      </c>
      <c r="G523" s="12">
        <v>7.8055252367662906E-2</v>
      </c>
      <c r="H523" s="22">
        <f t="shared" si="37"/>
        <v>20009.994680851065</v>
      </c>
    </row>
    <row r="524" spans="1:8" x14ac:dyDescent="0.25">
      <c r="A524" s="1" t="s">
        <v>17</v>
      </c>
      <c r="B524" s="22">
        <v>10448</v>
      </c>
      <c r="C524" s="12">
        <v>0</v>
      </c>
      <c r="D524" s="12">
        <v>0</v>
      </c>
      <c r="E524" s="22">
        <f t="shared" si="36"/>
        <v>0</v>
      </c>
      <c r="F524" s="12">
        <v>1</v>
      </c>
      <c r="G524" s="12">
        <v>4.0755332512986533E-2</v>
      </c>
      <c r="H524" s="22">
        <f t="shared" si="37"/>
        <v>10448</v>
      </c>
    </row>
    <row r="525" spans="1:8" x14ac:dyDescent="0.25">
      <c r="B525" s="24">
        <f>SUM(B512:B524)</f>
        <v>256281.80952380953</v>
      </c>
    </row>
    <row r="529" spans="1:14" ht="27" customHeight="1" x14ac:dyDescent="0.25">
      <c r="A529" s="175"/>
      <c r="B529" s="156" t="s">
        <v>243</v>
      </c>
      <c r="C529" s="144"/>
      <c r="D529" s="56"/>
    </row>
    <row r="530" spans="1:14" x14ac:dyDescent="0.25">
      <c r="A530" s="176"/>
      <c r="B530" s="1" t="s">
        <v>61</v>
      </c>
      <c r="C530" s="1" t="s">
        <v>62</v>
      </c>
      <c r="D530" s="56"/>
    </row>
    <row r="531" spans="1:14" x14ac:dyDescent="0.25">
      <c r="A531" s="1" t="s">
        <v>63</v>
      </c>
      <c r="B531" s="12">
        <v>9.6404221597196239E-3</v>
      </c>
      <c r="C531" s="12">
        <v>0.99035957784028061</v>
      </c>
      <c r="D531" s="56"/>
    </row>
    <row r="532" spans="1:14" x14ac:dyDescent="0.25">
      <c r="A532" s="1" t="s">
        <v>40</v>
      </c>
      <c r="B532" s="22">
        <f>B531*B525</f>
        <v>2470.6648356663773</v>
      </c>
      <c r="C532" s="22">
        <f>C531*B525</f>
        <v>253811.14468814322</v>
      </c>
    </row>
    <row r="542" spans="1:14" ht="15.75" customHeight="1" x14ac:dyDescent="0.25">
      <c r="A542" s="147" t="s">
        <v>4</v>
      </c>
      <c r="B542" s="147" t="s">
        <v>19</v>
      </c>
      <c r="C542" s="156" t="s">
        <v>244</v>
      </c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4"/>
    </row>
    <row r="543" spans="1:14" ht="15.75" customHeight="1" x14ac:dyDescent="0.25">
      <c r="A543" s="148"/>
      <c r="B543" s="148"/>
      <c r="C543" s="156" t="s">
        <v>225</v>
      </c>
      <c r="D543" s="143"/>
      <c r="E543" s="144"/>
      <c r="F543" s="156" t="s">
        <v>164</v>
      </c>
      <c r="G543" s="143"/>
      <c r="H543" s="144"/>
      <c r="I543" s="156" t="s">
        <v>245</v>
      </c>
      <c r="J543" s="143"/>
      <c r="K543" s="144"/>
      <c r="L543" s="156" t="s">
        <v>228</v>
      </c>
      <c r="M543" s="143"/>
      <c r="N543" s="144"/>
    </row>
    <row r="544" spans="1:14" ht="25.5" x14ac:dyDescent="0.25">
      <c r="A544" s="120"/>
      <c r="B544" s="120"/>
      <c r="C544" s="1" t="s">
        <v>3</v>
      </c>
      <c r="D544" s="1" t="s">
        <v>18</v>
      </c>
      <c r="E544" s="1" t="s">
        <v>45</v>
      </c>
      <c r="F544" s="1" t="s">
        <v>3</v>
      </c>
      <c r="G544" s="1" t="s">
        <v>18</v>
      </c>
      <c r="H544" s="1" t="s">
        <v>45</v>
      </c>
      <c r="I544" s="1" t="s">
        <v>3</v>
      </c>
      <c r="J544" s="1" t="s">
        <v>18</v>
      </c>
      <c r="K544" s="1" t="s">
        <v>45</v>
      </c>
      <c r="L544" s="1" t="s">
        <v>3</v>
      </c>
      <c r="M544" s="1" t="s">
        <v>18</v>
      </c>
      <c r="N544" s="1" t="s">
        <v>45</v>
      </c>
    </row>
    <row r="545" spans="1:14" x14ac:dyDescent="0.25">
      <c r="A545" s="1" t="s">
        <v>5</v>
      </c>
      <c r="B545" s="22">
        <v>6111</v>
      </c>
      <c r="C545" s="12">
        <v>0.33333333333333337</v>
      </c>
      <c r="D545" s="12">
        <v>1.6467208622443795E-2</v>
      </c>
      <c r="E545" s="22">
        <f>B545*C545</f>
        <v>2037.0000000000002</v>
      </c>
      <c r="F545" s="12">
        <v>0.66666666666666674</v>
      </c>
      <c r="G545" s="12">
        <v>3.293441724488759E-2</v>
      </c>
      <c r="H545" s="22">
        <f>F545*B545</f>
        <v>4074.0000000000005</v>
      </c>
      <c r="I545" s="12">
        <v>0</v>
      </c>
      <c r="J545" s="12">
        <v>0</v>
      </c>
      <c r="K545" s="22">
        <f>I545*B545</f>
        <v>0</v>
      </c>
      <c r="L545" s="12">
        <v>0</v>
      </c>
      <c r="M545" s="12">
        <v>0</v>
      </c>
      <c r="N545" s="22">
        <f>L545*B545</f>
        <v>0</v>
      </c>
    </row>
    <row r="546" spans="1:14" x14ac:dyDescent="0.25">
      <c r="A546" s="1" t="s">
        <v>321</v>
      </c>
      <c r="B546" s="22">
        <v>9955</v>
      </c>
      <c r="C546" s="12">
        <v>0</v>
      </c>
      <c r="D546" s="12">
        <v>0</v>
      </c>
      <c r="E546" s="22">
        <f t="shared" ref="E546:E556" si="38">B546*C546</f>
        <v>0</v>
      </c>
      <c r="F546" s="12">
        <v>0.25</v>
      </c>
      <c r="G546" s="12">
        <v>1.4633513503644708E-2</v>
      </c>
      <c r="H546" s="22">
        <f t="shared" ref="H546:H557" si="39">F546*B546</f>
        <v>2488.75</v>
      </c>
      <c r="I546" s="12">
        <v>0</v>
      </c>
      <c r="J546" s="12">
        <v>0</v>
      </c>
      <c r="K546" s="22">
        <f t="shared" ref="K546:K557" si="40">I546*B546</f>
        <v>0</v>
      </c>
      <c r="L546" s="12">
        <v>0.75</v>
      </c>
      <c r="M546" s="12">
        <v>4.3900540510934123E-2</v>
      </c>
      <c r="N546" s="22">
        <f t="shared" ref="N546:N557" si="41">L546*B546</f>
        <v>7466.25</v>
      </c>
    </row>
    <row r="547" spans="1:14" x14ac:dyDescent="0.25">
      <c r="A547" s="1" t="s">
        <v>7</v>
      </c>
      <c r="B547" s="22">
        <v>23281.428571428569</v>
      </c>
      <c r="C547" s="12">
        <v>0</v>
      </c>
      <c r="D547" s="12">
        <v>0</v>
      </c>
      <c r="E547" s="22">
        <f t="shared" si="38"/>
        <v>0</v>
      </c>
      <c r="F547" s="12">
        <v>1</v>
      </c>
      <c r="G547" s="12">
        <v>2.0187314290229363E-2</v>
      </c>
      <c r="H547" s="22">
        <f t="shared" si="39"/>
        <v>23281.428571428569</v>
      </c>
      <c r="I547" s="12">
        <v>0</v>
      </c>
      <c r="J547" s="12">
        <v>0</v>
      </c>
      <c r="K547" s="22">
        <f t="shared" si="40"/>
        <v>0</v>
      </c>
      <c r="L547" s="12">
        <v>0</v>
      </c>
      <c r="M547" s="12">
        <v>0</v>
      </c>
      <c r="N547" s="22">
        <f t="shared" si="41"/>
        <v>0</v>
      </c>
    </row>
    <row r="548" spans="1:14" x14ac:dyDescent="0.25">
      <c r="A548" s="1" t="s">
        <v>8</v>
      </c>
      <c r="B548" s="22">
        <v>41553</v>
      </c>
      <c r="C548" s="12">
        <v>0.60000000000000009</v>
      </c>
      <c r="D548" s="12">
        <v>0.20275244992706756</v>
      </c>
      <c r="E548" s="22">
        <f t="shared" si="38"/>
        <v>24931.800000000003</v>
      </c>
      <c r="F548" s="12">
        <v>0</v>
      </c>
      <c r="G548" s="12">
        <v>0</v>
      </c>
      <c r="H548" s="22">
        <f t="shared" si="39"/>
        <v>0</v>
      </c>
      <c r="I548" s="12">
        <v>0.20000000000000004</v>
      </c>
      <c r="J548" s="12">
        <v>6.7584149975689192E-2</v>
      </c>
      <c r="K548" s="22">
        <f t="shared" si="40"/>
        <v>8310.6000000000022</v>
      </c>
      <c r="L548" s="12">
        <v>0.20000000000000004</v>
      </c>
      <c r="M548" s="12">
        <v>6.7584149975689192E-2</v>
      </c>
      <c r="N548" s="22">
        <f t="shared" si="41"/>
        <v>8310.6000000000022</v>
      </c>
    </row>
    <row r="549" spans="1:14" x14ac:dyDescent="0.25">
      <c r="A549" s="1" t="s">
        <v>9</v>
      </c>
      <c r="B549" s="22">
        <v>17420</v>
      </c>
      <c r="C549" s="12">
        <v>0.5</v>
      </c>
      <c r="D549" s="12">
        <v>1.7349186731367608E-2</v>
      </c>
      <c r="E549" s="22">
        <f t="shared" si="38"/>
        <v>8710</v>
      </c>
      <c r="F549" s="12">
        <v>0.5</v>
      </c>
      <c r="G549" s="12">
        <v>1.7349186731367608E-2</v>
      </c>
      <c r="H549" s="22">
        <f t="shared" si="39"/>
        <v>8710</v>
      </c>
      <c r="I549" s="12">
        <v>0</v>
      </c>
      <c r="J549" s="12">
        <v>0</v>
      </c>
      <c r="K549" s="22">
        <f t="shared" si="40"/>
        <v>0</v>
      </c>
      <c r="L549" s="12">
        <v>0</v>
      </c>
      <c r="M549" s="12">
        <v>0</v>
      </c>
      <c r="N549" s="22">
        <f t="shared" si="41"/>
        <v>0</v>
      </c>
    </row>
    <row r="550" spans="1:14" x14ac:dyDescent="0.25">
      <c r="A550" s="1" t="s">
        <v>10</v>
      </c>
      <c r="B550" s="22">
        <v>29200</v>
      </c>
      <c r="C550" s="12">
        <v>0</v>
      </c>
      <c r="D550" s="12">
        <v>0</v>
      </c>
      <c r="E550" s="22">
        <f t="shared" si="38"/>
        <v>0</v>
      </c>
      <c r="F550" s="12">
        <v>1</v>
      </c>
      <c r="G550" s="12">
        <v>0.10032937988852642</v>
      </c>
      <c r="H550" s="22">
        <f t="shared" si="39"/>
        <v>29200</v>
      </c>
      <c r="I550" s="12">
        <v>0</v>
      </c>
      <c r="J550" s="12">
        <v>0</v>
      </c>
      <c r="K550" s="22">
        <f t="shared" si="40"/>
        <v>0</v>
      </c>
      <c r="L550" s="12">
        <v>0</v>
      </c>
      <c r="M550" s="12">
        <v>0</v>
      </c>
      <c r="N550" s="22">
        <f t="shared" si="41"/>
        <v>0</v>
      </c>
    </row>
    <row r="551" spans="1:14" x14ac:dyDescent="0.25">
      <c r="A551" s="1" t="s">
        <v>11</v>
      </c>
      <c r="B551" s="22">
        <v>24787.38095238095</v>
      </c>
      <c r="C551" s="12">
        <v>0.5</v>
      </c>
      <c r="D551" s="12">
        <v>3.9843979885180167E-2</v>
      </c>
      <c r="E551" s="22">
        <f t="shared" si="38"/>
        <v>12393.690476190475</v>
      </c>
      <c r="F551" s="12">
        <v>0</v>
      </c>
      <c r="G551" s="12">
        <v>0</v>
      </c>
      <c r="H551" s="22">
        <f t="shared" si="39"/>
        <v>0</v>
      </c>
      <c r="I551" s="12">
        <v>0</v>
      </c>
      <c r="J551" s="12">
        <v>0</v>
      </c>
      <c r="K551" s="22">
        <f t="shared" si="40"/>
        <v>0</v>
      </c>
      <c r="L551" s="12">
        <v>0.5</v>
      </c>
      <c r="M551" s="12">
        <v>3.9843979885180167E-2</v>
      </c>
      <c r="N551" s="22">
        <f t="shared" si="41"/>
        <v>12393.690476190475</v>
      </c>
    </row>
    <row r="552" spans="1:14" x14ac:dyDescent="0.25">
      <c r="A552" s="1" t="s">
        <v>20</v>
      </c>
      <c r="B552" s="22">
        <v>13800</v>
      </c>
      <c r="C552" s="12">
        <v>0.14285714285714288</v>
      </c>
      <c r="D552" s="12">
        <v>1.9254225557260914E-2</v>
      </c>
      <c r="E552" s="22">
        <f t="shared" si="38"/>
        <v>1971.4285714285718</v>
      </c>
      <c r="F552" s="12">
        <v>0.4285714285714286</v>
      </c>
      <c r="G552" s="12">
        <v>5.7762676671782739E-2</v>
      </c>
      <c r="H552" s="22">
        <f t="shared" si="39"/>
        <v>5914.2857142857147</v>
      </c>
      <c r="I552" s="12">
        <v>0.28571428571428575</v>
      </c>
      <c r="J552" s="12">
        <v>3.8508451114521829E-2</v>
      </c>
      <c r="K552" s="22">
        <f t="shared" si="40"/>
        <v>3942.8571428571436</v>
      </c>
      <c r="L552" s="12">
        <v>0.14285714285714288</v>
      </c>
      <c r="M552" s="12">
        <v>1.9254225557260914E-2</v>
      </c>
      <c r="N552" s="22">
        <f t="shared" si="41"/>
        <v>1971.4285714285718</v>
      </c>
    </row>
    <row r="553" spans="1:14" x14ac:dyDescent="0.25">
      <c r="A553" s="1" t="s">
        <v>13</v>
      </c>
      <c r="B553" s="22">
        <v>21555</v>
      </c>
      <c r="C553" s="12">
        <v>0</v>
      </c>
      <c r="D553" s="12">
        <v>0</v>
      </c>
      <c r="E553" s="22">
        <f t="shared" si="38"/>
        <v>0</v>
      </c>
      <c r="F553" s="12">
        <v>1</v>
      </c>
      <c r="G553" s="12">
        <v>0.12343404775264855</v>
      </c>
      <c r="H553" s="22">
        <f t="shared" si="39"/>
        <v>21555</v>
      </c>
      <c r="I553" s="12">
        <v>0</v>
      </c>
      <c r="J553" s="12">
        <v>0</v>
      </c>
      <c r="K553" s="22">
        <f t="shared" si="40"/>
        <v>0</v>
      </c>
      <c r="L553" s="12">
        <v>0</v>
      </c>
      <c r="M553" s="12">
        <v>0</v>
      </c>
      <c r="N553" s="22">
        <f t="shared" si="41"/>
        <v>0</v>
      </c>
    </row>
    <row r="554" spans="1:14" x14ac:dyDescent="0.25">
      <c r="A554" s="1" t="s">
        <v>14</v>
      </c>
      <c r="B554" s="22">
        <v>18230</v>
      </c>
      <c r="C554" s="12">
        <v>0</v>
      </c>
      <c r="D554" s="12">
        <v>0</v>
      </c>
      <c r="E554" s="22">
        <f t="shared" si="38"/>
        <v>0</v>
      </c>
      <c r="F554" s="12">
        <v>1</v>
      </c>
      <c r="G554" s="12">
        <v>3.1614446543243135E-2</v>
      </c>
      <c r="H554" s="22">
        <f t="shared" si="39"/>
        <v>18230</v>
      </c>
      <c r="I554" s="12">
        <v>0</v>
      </c>
      <c r="J554" s="12">
        <v>0</v>
      </c>
      <c r="K554" s="22">
        <f t="shared" si="40"/>
        <v>0</v>
      </c>
      <c r="L554" s="12">
        <v>0</v>
      </c>
      <c r="M554" s="12">
        <v>0</v>
      </c>
      <c r="N554" s="22">
        <f t="shared" si="41"/>
        <v>0</v>
      </c>
    </row>
    <row r="555" spans="1:14" x14ac:dyDescent="0.25">
      <c r="A555" s="1" t="s">
        <v>15</v>
      </c>
      <c r="B555" s="22">
        <v>19824</v>
      </c>
      <c r="C555" s="12">
        <v>0</v>
      </c>
      <c r="D555" s="12">
        <v>0</v>
      </c>
      <c r="E555" s="22">
        <f t="shared" si="38"/>
        <v>0</v>
      </c>
      <c r="F555" s="12">
        <v>0</v>
      </c>
      <c r="G555" s="12">
        <v>0</v>
      </c>
      <c r="H555" s="22">
        <f t="shared" si="39"/>
        <v>0</v>
      </c>
      <c r="I555" s="12">
        <v>0</v>
      </c>
      <c r="J555" s="12">
        <v>0</v>
      </c>
      <c r="K555" s="22">
        <f t="shared" si="40"/>
        <v>0</v>
      </c>
      <c r="L555" s="12">
        <v>0</v>
      </c>
      <c r="M555" s="12">
        <v>0</v>
      </c>
      <c r="N555" s="22">
        <f t="shared" si="41"/>
        <v>0</v>
      </c>
    </row>
    <row r="556" spans="1:14" x14ac:dyDescent="0.25">
      <c r="A556" s="1" t="s">
        <v>16</v>
      </c>
      <c r="B556" s="22">
        <v>20117</v>
      </c>
      <c r="C556" s="12">
        <v>0</v>
      </c>
      <c r="D556" s="12">
        <v>0</v>
      </c>
      <c r="E556" s="22">
        <f t="shared" si="38"/>
        <v>0</v>
      </c>
      <c r="F556" s="12">
        <v>1</v>
      </c>
      <c r="G556" s="12">
        <v>2.9412469631074557E-2</v>
      </c>
      <c r="H556" s="22">
        <f t="shared" si="39"/>
        <v>20117</v>
      </c>
      <c r="I556" s="12">
        <v>0</v>
      </c>
      <c r="J556" s="12">
        <v>0</v>
      </c>
      <c r="K556" s="22">
        <f t="shared" si="40"/>
        <v>0</v>
      </c>
      <c r="L556" s="12">
        <v>0</v>
      </c>
      <c r="M556" s="12">
        <v>0</v>
      </c>
      <c r="N556" s="22">
        <f t="shared" si="41"/>
        <v>0</v>
      </c>
    </row>
    <row r="557" spans="1:14" x14ac:dyDescent="0.25">
      <c r="A557" s="1" t="s">
        <v>17</v>
      </c>
      <c r="B557" s="22">
        <v>10448</v>
      </c>
      <c r="C557" s="12">
        <v>0</v>
      </c>
      <c r="D557" s="12">
        <v>0</v>
      </c>
      <c r="E557" s="22">
        <f>B557*C557</f>
        <v>0</v>
      </c>
      <c r="F557" s="12">
        <v>0</v>
      </c>
      <c r="G557" s="12">
        <v>0</v>
      </c>
      <c r="H557" s="22">
        <f t="shared" si="39"/>
        <v>0</v>
      </c>
      <c r="I557" s="12">
        <v>0</v>
      </c>
      <c r="J557" s="12">
        <v>0</v>
      </c>
      <c r="K557" s="22">
        <f t="shared" si="40"/>
        <v>0</v>
      </c>
      <c r="L557" s="12">
        <v>0</v>
      </c>
      <c r="M557" s="12">
        <v>0</v>
      </c>
      <c r="N557" s="22">
        <f t="shared" si="41"/>
        <v>0</v>
      </c>
    </row>
    <row r="558" spans="1:14" x14ac:dyDescent="0.25">
      <c r="B558" s="24">
        <f>SUM(B545:B557)</f>
        <v>256281.80952380953</v>
      </c>
    </row>
    <row r="561" spans="1:11" ht="27.75" customHeight="1" x14ac:dyDescent="0.25">
      <c r="A561" s="175"/>
      <c r="B561" s="156" t="s">
        <v>246</v>
      </c>
      <c r="C561" s="143"/>
      <c r="D561" s="143"/>
      <c r="E561" s="144"/>
      <c r="F561" s="56"/>
    </row>
    <row r="562" spans="1:11" ht="25.5" x14ac:dyDescent="0.25">
      <c r="A562" s="176"/>
      <c r="B562" s="1" t="s">
        <v>225</v>
      </c>
      <c r="C562" s="1" t="s">
        <v>164</v>
      </c>
      <c r="D562" s="1" t="s">
        <v>245</v>
      </c>
      <c r="E562" s="1" t="s">
        <v>228</v>
      </c>
      <c r="F562" s="56"/>
    </row>
    <row r="563" spans="1:11" x14ac:dyDescent="0.25">
      <c r="A563" s="1" t="s">
        <v>63</v>
      </c>
      <c r="B563" s="12">
        <v>0.29566705072332006</v>
      </c>
      <c r="C563" s="12">
        <v>0.42765745225740459</v>
      </c>
      <c r="D563" s="12">
        <v>0.106092601090211</v>
      </c>
      <c r="E563" s="12">
        <v>0.17058289592906439</v>
      </c>
      <c r="F563" s="56"/>
    </row>
    <row r="564" spans="1:11" x14ac:dyDescent="0.25">
      <c r="A564" s="1" t="s">
        <v>40</v>
      </c>
      <c r="B564" s="22">
        <f>B563*$B$558</f>
        <v>75774.086775940435</v>
      </c>
      <c r="C564" s="22">
        <f t="shared" ref="C564:E564" si="42">C563*$B$558</f>
        <v>109600.82572086983</v>
      </c>
      <c r="D564" s="22">
        <f t="shared" si="42"/>
        <v>27189.603784486961</v>
      </c>
      <c r="E564" s="22">
        <f t="shared" si="42"/>
        <v>43717.293242512307</v>
      </c>
    </row>
    <row r="567" spans="1:11" x14ac:dyDescent="0.25">
      <c r="E567" s="65"/>
    </row>
    <row r="573" spans="1:11" ht="15" customHeight="1" x14ac:dyDescent="0.25">
      <c r="A573" s="147" t="s">
        <v>4</v>
      </c>
      <c r="B573" s="156" t="s">
        <v>311</v>
      </c>
      <c r="C573" s="143"/>
      <c r="D573" s="143"/>
      <c r="E573" s="143"/>
      <c r="F573" s="143"/>
      <c r="G573" s="144"/>
      <c r="H573" s="57"/>
      <c r="I573" s="58"/>
      <c r="J573" s="59"/>
      <c r="K573" s="59"/>
    </row>
    <row r="574" spans="1:11" ht="25.5" x14ac:dyDescent="0.25">
      <c r="A574" s="120"/>
      <c r="B574" s="1" t="s">
        <v>159</v>
      </c>
      <c r="C574" s="1" t="s">
        <v>161</v>
      </c>
      <c r="D574" s="1" t="s">
        <v>160</v>
      </c>
      <c r="E574" s="1" t="s">
        <v>162</v>
      </c>
      <c r="F574" s="1" t="s">
        <v>132</v>
      </c>
      <c r="G574" s="1" t="s">
        <v>163</v>
      </c>
      <c r="H574" s="1" t="s">
        <v>197</v>
      </c>
      <c r="I574" s="1" t="s">
        <v>198</v>
      </c>
      <c r="J574" s="18" t="s">
        <v>199</v>
      </c>
      <c r="K574" s="19" t="s">
        <v>204</v>
      </c>
    </row>
    <row r="575" spans="1:11" x14ac:dyDescent="0.25">
      <c r="A575" s="1" t="s">
        <v>5</v>
      </c>
      <c r="B575" s="22">
        <v>4.7300000000000004</v>
      </c>
      <c r="C575" s="22">
        <v>7.74</v>
      </c>
      <c r="D575" s="22">
        <v>1.72</v>
      </c>
      <c r="E575" s="22">
        <v>3.0192663922330927</v>
      </c>
      <c r="F575" s="22">
        <v>8321.4285714285543</v>
      </c>
      <c r="G575" s="22">
        <v>163.1652661064426</v>
      </c>
      <c r="H575" s="20">
        <f>G575/F575</f>
        <v>1.9607843137254947E-2</v>
      </c>
      <c r="I575" s="22">
        <v>6111</v>
      </c>
      <c r="J575" s="23">
        <f>B575*H575*I575</f>
        <v>566.76529411764841</v>
      </c>
      <c r="K575" s="33">
        <f>((J575*12/365)/I575/4.2)</f>
        <v>7.2598902574728681E-4</v>
      </c>
    </row>
    <row r="576" spans="1:11" x14ac:dyDescent="0.25">
      <c r="A576" s="1" t="s">
        <v>6</v>
      </c>
      <c r="B576" s="22">
        <v>3.01</v>
      </c>
      <c r="C576" s="22">
        <v>4.3</v>
      </c>
      <c r="D576" s="22">
        <v>0.43</v>
      </c>
      <c r="E576" s="22">
        <v>1.8286271953473145</v>
      </c>
      <c r="F576" s="22">
        <v>13295.238095238055</v>
      </c>
      <c r="G576" s="22">
        <v>213.29258976317792</v>
      </c>
      <c r="H576" s="20">
        <f t="shared" ref="H576:H587" si="43">G576/F576</f>
        <v>1.6042780748663145E-2</v>
      </c>
      <c r="I576" s="22">
        <v>9955</v>
      </c>
      <c r="J576" s="23">
        <f t="shared" ref="J576:J587" si="44">B576*H576*I576</f>
        <v>480.71470588235422</v>
      </c>
      <c r="K576" s="33">
        <f t="shared" ref="K576:K587" si="45">((J576*12/365)/I576/4.2)</f>
        <v>3.77994286132885E-4</v>
      </c>
    </row>
    <row r="577" spans="1:11" x14ac:dyDescent="0.25">
      <c r="A577" s="1" t="s">
        <v>7</v>
      </c>
      <c r="B577" s="22">
        <v>1.29</v>
      </c>
      <c r="C577" s="22">
        <v>1.29</v>
      </c>
      <c r="D577" s="22">
        <v>1.29</v>
      </c>
      <c r="E577" s="22">
        <v>0</v>
      </c>
      <c r="F577" s="22">
        <v>40028.095238095237</v>
      </c>
      <c r="G577" s="22">
        <v>125.874513327344</v>
      </c>
      <c r="H577" s="20">
        <f t="shared" si="43"/>
        <v>3.1446540880503268E-3</v>
      </c>
      <c r="I577" s="22">
        <v>23281.428571428569</v>
      </c>
      <c r="J577" s="23">
        <f t="shared" si="44"/>
        <v>94.443530997304947</v>
      </c>
      <c r="K577" s="33">
        <f t="shared" si="45"/>
        <v>3.1754236975224438E-5</v>
      </c>
    </row>
    <row r="578" spans="1:11" x14ac:dyDescent="0.25">
      <c r="A578" s="1" t="s">
        <v>8</v>
      </c>
      <c r="B578" s="22"/>
      <c r="C578" s="22"/>
      <c r="D578" s="22"/>
      <c r="E578" s="22"/>
      <c r="F578" s="22">
        <v>52403.15476190472</v>
      </c>
      <c r="G578" s="22">
        <v>0</v>
      </c>
      <c r="H578" s="20">
        <f t="shared" si="43"/>
        <v>0</v>
      </c>
      <c r="I578" s="22">
        <v>41553</v>
      </c>
      <c r="J578" s="23">
        <f t="shared" si="44"/>
        <v>0</v>
      </c>
      <c r="K578" s="33">
        <f t="shared" si="45"/>
        <v>0</v>
      </c>
    </row>
    <row r="579" spans="1:11" x14ac:dyDescent="0.25">
      <c r="A579" s="1" t="s">
        <v>9</v>
      </c>
      <c r="B579" s="22">
        <v>21.5</v>
      </c>
      <c r="C579" s="22">
        <v>21.5</v>
      </c>
      <c r="D579" s="22">
        <v>21.5</v>
      </c>
      <c r="E579" s="22">
        <v>0</v>
      </c>
      <c r="F579" s="22">
        <v>19910.714285714275</v>
      </c>
      <c r="G579" s="22">
        <v>73.005430242272297</v>
      </c>
      <c r="H579" s="20">
        <f t="shared" si="43"/>
        <v>3.6666404426612116E-3</v>
      </c>
      <c r="I579" s="22">
        <v>17420</v>
      </c>
      <c r="J579" s="23">
        <f t="shared" si="44"/>
        <v>1373.2668449899036</v>
      </c>
      <c r="K579" s="33">
        <f t="shared" si="45"/>
        <v>6.1708625845178892E-4</v>
      </c>
    </row>
    <row r="580" spans="1:11" x14ac:dyDescent="0.25">
      <c r="A580" s="1" t="s">
        <v>10</v>
      </c>
      <c r="B580" s="22">
        <v>3.44</v>
      </c>
      <c r="C580" s="22">
        <v>3.44</v>
      </c>
      <c r="D580" s="22">
        <v>3.44</v>
      </c>
      <c r="E580" s="22">
        <v>0</v>
      </c>
      <c r="F580" s="22">
        <v>62393.571428571428</v>
      </c>
      <c r="G580" s="22">
        <v>770.04171011470203</v>
      </c>
      <c r="H580" s="20">
        <f t="shared" si="43"/>
        <v>1.2341683485713762E-2</v>
      </c>
      <c r="I580" s="22">
        <v>29200</v>
      </c>
      <c r="J580" s="23">
        <f t="shared" si="44"/>
        <v>1239.6974227729759</v>
      </c>
      <c r="K580" s="33">
        <f t="shared" si="45"/>
        <v>3.3233182928262494E-4</v>
      </c>
    </row>
    <row r="581" spans="1:11" x14ac:dyDescent="0.25">
      <c r="A581" s="1" t="s">
        <v>11</v>
      </c>
      <c r="B581" s="22"/>
      <c r="C581" s="22"/>
      <c r="D581" s="22"/>
      <c r="E581" s="22"/>
      <c r="F581" s="22">
        <v>28547.02380952378</v>
      </c>
      <c r="G581" s="22">
        <v>0</v>
      </c>
      <c r="H581" s="20">
        <f t="shared" si="43"/>
        <v>0</v>
      </c>
      <c r="I581" s="22">
        <v>24787.38095238095</v>
      </c>
      <c r="J581" s="23">
        <f t="shared" si="44"/>
        <v>0</v>
      </c>
      <c r="K581" s="33">
        <f t="shared" si="45"/>
        <v>0</v>
      </c>
    </row>
    <row r="582" spans="1:11" x14ac:dyDescent="0.25">
      <c r="A582" s="1" t="s">
        <v>12</v>
      </c>
      <c r="B582" s="22">
        <v>13.4</v>
      </c>
      <c r="C582" s="22">
        <v>25.8</v>
      </c>
      <c r="D582" s="22">
        <v>1</v>
      </c>
      <c r="E582" s="22">
        <v>12.468466992377641</v>
      </c>
      <c r="F582" s="22">
        <v>9040.4761904761999</v>
      </c>
      <c r="G582" s="22">
        <v>91.305272108843596</v>
      </c>
      <c r="H582" s="20">
        <f t="shared" si="43"/>
        <v>1.0099608713646107E-2</v>
      </c>
      <c r="I582" s="22">
        <v>13800</v>
      </c>
      <c r="J582" s="23">
        <f t="shared" si="44"/>
        <v>1867.6196433274381</v>
      </c>
      <c r="K582" s="33">
        <f t="shared" si="45"/>
        <v>1.0593718728990828E-3</v>
      </c>
    </row>
    <row r="583" spans="1:11" x14ac:dyDescent="0.25">
      <c r="A583" s="1" t="s">
        <v>13</v>
      </c>
      <c r="B583" s="22">
        <v>1.8</v>
      </c>
      <c r="C583" s="22">
        <v>2.4</v>
      </c>
      <c r="D583" s="22">
        <v>0.9</v>
      </c>
      <c r="E583" s="22">
        <v>0.64866207436249834</v>
      </c>
      <c r="F583" s="22">
        <v>26594.999999999945</v>
      </c>
      <c r="G583" s="22">
        <v>551.82926829268195</v>
      </c>
      <c r="H583" s="20">
        <f t="shared" si="43"/>
        <v>2.074936146992604E-2</v>
      </c>
      <c r="I583" s="22">
        <v>21555</v>
      </c>
      <c r="J583" s="23">
        <f t="shared" si="44"/>
        <v>805.05447567166038</v>
      </c>
      <c r="K583" s="33">
        <f t="shared" si="45"/>
        <v>2.9235890916529838E-4</v>
      </c>
    </row>
    <row r="584" spans="1:11" x14ac:dyDescent="0.25">
      <c r="A584" s="1" t="s">
        <v>14</v>
      </c>
      <c r="B584" s="22">
        <v>1.5</v>
      </c>
      <c r="C584" s="22">
        <v>1.5</v>
      </c>
      <c r="D584" s="22">
        <v>1.5</v>
      </c>
      <c r="E584" s="22">
        <v>0</v>
      </c>
      <c r="F584" s="22">
        <v>25289.999999999982</v>
      </c>
      <c r="G584" s="22">
        <v>79.779179810725594</v>
      </c>
      <c r="H584" s="20">
        <f t="shared" si="43"/>
        <v>3.1545741324921174E-3</v>
      </c>
      <c r="I584" s="22">
        <v>18230</v>
      </c>
      <c r="J584" s="23">
        <f t="shared" si="44"/>
        <v>86.261829652996937</v>
      </c>
      <c r="K584" s="33">
        <f t="shared" si="45"/>
        <v>3.7040009383469084E-5</v>
      </c>
    </row>
    <row r="585" spans="1:11" x14ac:dyDescent="0.25">
      <c r="A585" s="1" t="s">
        <v>15</v>
      </c>
      <c r="B585" s="22"/>
      <c r="C585" s="22"/>
      <c r="D585" s="22"/>
      <c r="E585" s="22"/>
      <c r="F585" s="22">
        <v>18342.142857142899</v>
      </c>
      <c r="G585" s="22">
        <v>0</v>
      </c>
      <c r="H585" s="20">
        <f t="shared" si="43"/>
        <v>0</v>
      </c>
      <c r="I585" s="22">
        <v>19824</v>
      </c>
      <c r="J585" s="23">
        <f t="shared" si="44"/>
        <v>0</v>
      </c>
      <c r="K585" s="33">
        <f t="shared" si="45"/>
        <v>0</v>
      </c>
    </row>
    <row r="586" spans="1:11" x14ac:dyDescent="0.25">
      <c r="A586" s="1" t="s">
        <v>16</v>
      </c>
      <c r="B586" s="22">
        <v>0.6</v>
      </c>
      <c r="C586" s="22">
        <v>0.6</v>
      </c>
      <c r="D586" s="22">
        <v>0.6</v>
      </c>
      <c r="E586" s="22">
        <v>0</v>
      </c>
      <c r="F586" s="22">
        <v>23972.02380952382</v>
      </c>
      <c r="G586" s="22">
        <v>134.507120605251</v>
      </c>
      <c r="H586" s="20">
        <f t="shared" si="43"/>
        <v>5.6110039633705359E-3</v>
      </c>
      <c r="I586" s="22">
        <v>20117</v>
      </c>
      <c r="J586" s="23">
        <f t="shared" si="44"/>
        <v>67.725940038675049</v>
      </c>
      <c r="K586" s="33">
        <f t="shared" si="45"/>
        <v>2.63530518827579E-5</v>
      </c>
    </row>
    <row r="587" spans="1:11" x14ac:dyDescent="0.25">
      <c r="A587" s="1" t="s">
        <v>17</v>
      </c>
      <c r="B587" s="22"/>
      <c r="C587" s="22"/>
      <c r="D587" s="22"/>
      <c r="E587" s="22"/>
      <c r="F587" s="22">
        <v>12206.666666666681</v>
      </c>
      <c r="G587" s="22">
        <v>0</v>
      </c>
      <c r="H587" s="20">
        <f t="shared" si="43"/>
        <v>0</v>
      </c>
      <c r="I587" s="22">
        <v>10448</v>
      </c>
      <c r="J587" s="23">
        <f t="shared" si="44"/>
        <v>0</v>
      </c>
      <c r="K587" s="33">
        <f t="shared" si="45"/>
        <v>0</v>
      </c>
    </row>
    <row r="588" spans="1:11" x14ac:dyDescent="0.25">
      <c r="I588" s="24">
        <f>SUM(I575:I587)</f>
        <v>256281.80952380953</v>
      </c>
      <c r="J588" s="23">
        <f>SUM(J575:J587)</f>
        <v>6581.5496874509572</v>
      </c>
      <c r="K588" s="62"/>
    </row>
    <row r="591" spans="1:11" ht="15" customHeight="1" x14ac:dyDescent="0.25">
      <c r="B591" s="156" t="s">
        <v>311</v>
      </c>
      <c r="C591" s="143"/>
      <c r="D591" s="143"/>
      <c r="E591" s="143"/>
      <c r="F591" s="143"/>
      <c r="G591" s="144"/>
      <c r="H591" s="56"/>
    </row>
    <row r="592" spans="1:11" ht="25.5" x14ac:dyDescent="0.25">
      <c r="B592" s="1" t="s">
        <v>159</v>
      </c>
      <c r="C592" s="1" t="s">
        <v>160</v>
      </c>
      <c r="D592" s="1" t="s">
        <v>161</v>
      </c>
      <c r="E592" s="1" t="s">
        <v>162</v>
      </c>
      <c r="F592" s="1" t="s">
        <v>132</v>
      </c>
      <c r="G592" s="1" t="s">
        <v>163</v>
      </c>
      <c r="H592" s="1" t="s">
        <v>197</v>
      </c>
      <c r="I592" s="18" t="s">
        <v>199</v>
      </c>
      <c r="J592" s="19" t="s">
        <v>204</v>
      </c>
    </row>
    <row r="593" spans="1:11" x14ac:dyDescent="0.25">
      <c r="B593" s="22">
        <v>4.2944163255676635</v>
      </c>
      <c r="C593" s="22">
        <v>0.43</v>
      </c>
      <c r="D593" s="22">
        <v>25.8</v>
      </c>
      <c r="E593" s="22">
        <v>6.2319208823077261</v>
      </c>
      <c r="F593" s="22">
        <v>256282</v>
      </c>
      <c r="G593" s="22">
        <v>1534.7699484400705</v>
      </c>
      <c r="H593" s="20">
        <f>G593/F593</f>
        <v>5.9885982957838257E-3</v>
      </c>
      <c r="I593" s="23">
        <f>B593*H593*F593</f>
        <v>6590.9411225716794</v>
      </c>
      <c r="J593" s="33">
        <f>((I593*12/365)/F593/4.2)</f>
        <v>2.013114230033718E-4</v>
      </c>
    </row>
    <row r="597" spans="1:11" ht="15" customHeight="1" x14ac:dyDescent="0.25">
      <c r="A597" s="147" t="s">
        <v>4</v>
      </c>
      <c r="B597" s="156" t="s">
        <v>312</v>
      </c>
      <c r="C597" s="143"/>
      <c r="D597" s="143"/>
      <c r="E597" s="143"/>
      <c r="F597" s="143"/>
      <c r="G597" s="144"/>
      <c r="H597" s="57"/>
      <c r="I597" s="58"/>
      <c r="J597" s="59"/>
      <c r="K597" s="59"/>
    </row>
    <row r="598" spans="1:11" ht="25.5" x14ac:dyDescent="0.25">
      <c r="A598" s="120"/>
      <c r="B598" s="1" t="s">
        <v>159</v>
      </c>
      <c r="C598" s="1" t="s">
        <v>161</v>
      </c>
      <c r="D598" s="1" t="s">
        <v>160</v>
      </c>
      <c r="E598" s="1" t="s">
        <v>162</v>
      </c>
      <c r="F598" s="1" t="s">
        <v>132</v>
      </c>
      <c r="G598" s="1" t="s">
        <v>163</v>
      </c>
      <c r="H598" s="1" t="s">
        <v>197</v>
      </c>
      <c r="I598" s="1" t="s">
        <v>198</v>
      </c>
      <c r="J598" s="18" t="s">
        <v>199</v>
      </c>
      <c r="K598" s="19" t="s">
        <v>204</v>
      </c>
    </row>
    <row r="599" spans="1:11" x14ac:dyDescent="0.25">
      <c r="A599" s="1" t="s">
        <v>5</v>
      </c>
      <c r="B599" s="21">
        <v>34.909484536082466</v>
      </c>
      <c r="C599" s="21">
        <v>336.58</v>
      </c>
      <c r="D599" s="21">
        <v>0.12</v>
      </c>
      <c r="E599" s="21">
        <v>46.416417785424422</v>
      </c>
      <c r="F599" s="22">
        <v>8321.4285714285543</v>
      </c>
      <c r="G599" s="22">
        <v>7913.5154061624489</v>
      </c>
      <c r="H599" s="20">
        <f>G599/F599</f>
        <v>0.95098039215686281</v>
      </c>
      <c r="I599" s="22">
        <v>6111</v>
      </c>
      <c r="J599" s="23">
        <f>B599*H599*I599</f>
        <v>202874.41588235291</v>
      </c>
      <c r="K599" s="33">
        <f>((J599*12/365)/I599/4.2)</f>
        <v>0.25986876942557835</v>
      </c>
    </row>
    <row r="600" spans="1:11" x14ac:dyDescent="0.25">
      <c r="A600" s="1" t="s">
        <v>321</v>
      </c>
      <c r="B600" s="21">
        <v>13.390934065934076</v>
      </c>
      <c r="C600" s="21">
        <v>70.16</v>
      </c>
      <c r="D600" s="21">
        <v>0.1</v>
      </c>
      <c r="E600" s="21">
        <v>13.346156632984528</v>
      </c>
      <c r="F600" s="22">
        <v>13295.238095238055</v>
      </c>
      <c r="G600" s="22">
        <v>12939.750445632762</v>
      </c>
      <c r="H600" s="20">
        <f t="shared" ref="H600:H611" si="46">G600/F600</f>
        <v>0.97326203208556172</v>
      </c>
      <c r="I600" s="22">
        <v>9955</v>
      </c>
      <c r="J600" s="23">
        <f t="shared" ref="J600:J611" si="47">B600*H600*I600</f>
        <v>129742.39705882366</v>
      </c>
      <c r="K600" s="33">
        <f t="shared" ref="K600:K611" si="48">((J600*12/365)/I600/4.2)</f>
        <v>0.10201869041514497</v>
      </c>
    </row>
    <row r="601" spans="1:11" x14ac:dyDescent="0.25">
      <c r="A601" s="1" t="s">
        <v>7</v>
      </c>
      <c r="B601" s="21">
        <v>22.342200000000009</v>
      </c>
      <c r="C601" s="21">
        <v>135.13</v>
      </c>
      <c r="D601" s="21">
        <v>0.04</v>
      </c>
      <c r="E601" s="21">
        <v>19.984953284600408</v>
      </c>
      <c r="F601" s="22">
        <v>40028.095238095237</v>
      </c>
      <c r="G601" s="22">
        <v>37762.353998203107</v>
      </c>
      <c r="H601" s="20">
        <f t="shared" si="46"/>
        <v>0.94339622641509568</v>
      </c>
      <c r="I601" s="22">
        <v>23281.428571428569</v>
      </c>
      <c r="J601" s="23">
        <f t="shared" si="47"/>
        <v>490715.40889487957</v>
      </c>
      <c r="K601" s="33">
        <f t="shared" si="48"/>
        <v>0.16499058449950185</v>
      </c>
    </row>
    <row r="602" spans="1:11" x14ac:dyDescent="0.25">
      <c r="A602" s="1" t="s">
        <v>8</v>
      </c>
      <c r="B602" s="21">
        <v>13.139233465576886</v>
      </c>
      <c r="C602" s="21">
        <v>98.49</v>
      </c>
      <c r="D602" s="21">
        <v>0.01</v>
      </c>
      <c r="E602" s="21">
        <v>15.636107927297335</v>
      </c>
      <c r="F602" s="22">
        <v>52403.15476190472</v>
      </c>
      <c r="G602" s="22">
        <v>51131.562248555296</v>
      </c>
      <c r="H602" s="20">
        <f t="shared" si="46"/>
        <v>0.97573442822045842</v>
      </c>
      <c r="I602" s="22">
        <v>41553</v>
      </c>
      <c r="J602" s="23">
        <f t="shared" si="47"/>
        <v>532726.18312077352</v>
      </c>
      <c r="K602" s="33">
        <f t="shared" si="48"/>
        <v>0.10035540080461663</v>
      </c>
    </row>
    <row r="603" spans="1:11" x14ac:dyDescent="0.25">
      <c r="A603" s="1" t="s">
        <v>9</v>
      </c>
      <c r="B603" s="21">
        <v>17.084373750992267</v>
      </c>
      <c r="C603" s="21">
        <v>174.79</v>
      </c>
      <c r="D603" s="21">
        <v>0.01</v>
      </c>
      <c r="E603" s="21">
        <v>22.437411730895313</v>
      </c>
      <c r="F603" s="22">
        <v>19910.714285714275</v>
      </c>
      <c r="G603" s="22">
        <v>17529.540672669289</v>
      </c>
      <c r="H603" s="20">
        <f t="shared" si="46"/>
        <v>0.88040742391881677</v>
      </c>
      <c r="I603" s="22">
        <v>17420</v>
      </c>
      <c r="J603" s="23">
        <f t="shared" si="47"/>
        <v>262017.86920043352</v>
      </c>
      <c r="K603" s="33">
        <f t="shared" si="48"/>
        <v>0.1177394088718384</v>
      </c>
    </row>
    <row r="604" spans="1:11" x14ac:dyDescent="0.25">
      <c r="A604" s="1" t="s">
        <v>10</v>
      </c>
      <c r="B604" s="21">
        <v>21.212077656024704</v>
      </c>
      <c r="C604" s="21">
        <v>202.09</v>
      </c>
      <c r="D604" s="21">
        <v>0.1</v>
      </c>
      <c r="E604" s="21">
        <v>24.927644255571096</v>
      </c>
      <c r="F604" s="22">
        <v>62393.571428571428</v>
      </c>
      <c r="G604" s="22">
        <v>62008.550573514076</v>
      </c>
      <c r="H604" s="20">
        <f t="shared" si="46"/>
        <v>0.99382915825714313</v>
      </c>
      <c r="I604" s="22">
        <v>29200</v>
      </c>
      <c r="J604" s="23">
        <f t="shared" si="47"/>
        <v>615570.49342774786</v>
      </c>
      <c r="K604" s="33">
        <f t="shared" si="48"/>
        <v>0.16501903155986056</v>
      </c>
    </row>
    <row r="605" spans="1:11" x14ac:dyDescent="0.25">
      <c r="A605" s="1" t="s">
        <v>11</v>
      </c>
      <c r="B605" s="21">
        <v>11.273308252892894</v>
      </c>
      <c r="C605" s="21">
        <v>47.38</v>
      </c>
      <c r="D605" s="21">
        <v>0.02</v>
      </c>
      <c r="E605" s="21">
        <v>8.896015869294466</v>
      </c>
      <c r="F605" s="22">
        <v>28547.02380952378</v>
      </c>
      <c r="G605" s="22">
        <v>19860.532838135201</v>
      </c>
      <c r="H605" s="20">
        <f t="shared" si="46"/>
        <v>0.69571290410699083</v>
      </c>
      <c r="I605" s="22">
        <v>24787.38095238095</v>
      </c>
      <c r="J605" s="23">
        <f t="shared" si="47"/>
        <v>194407.08236902661</v>
      </c>
      <c r="K605" s="33">
        <f t="shared" si="48"/>
        <v>6.1393236974664755E-2</v>
      </c>
    </row>
    <row r="606" spans="1:11" x14ac:dyDescent="0.25">
      <c r="A606" s="1" t="s">
        <v>12</v>
      </c>
      <c r="B606" s="21">
        <v>15.279340408712207</v>
      </c>
      <c r="C606" s="21">
        <v>207.53</v>
      </c>
      <c r="D606" s="21">
        <v>0.1</v>
      </c>
      <c r="E606" s="21">
        <v>20.921451260144103</v>
      </c>
      <c r="F606" s="22">
        <v>9040.4761904761999</v>
      </c>
      <c r="G606" s="22">
        <v>8811.1093187275037</v>
      </c>
      <c r="H606" s="20">
        <f t="shared" si="46"/>
        <v>0.97462889488162963</v>
      </c>
      <c r="I606" s="22">
        <v>13800</v>
      </c>
      <c r="J606" s="23">
        <f t="shared" si="47"/>
        <v>205505.27586747499</v>
      </c>
      <c r="K606" s="33">
        <f t="shared" si="48"/>
        <v>0.11656897578914603</v>
      </c>
    </row>
    <row r="607" spans="1:11" x14ac:dyDescent="0.25">
      <c r="A607" s="1" t="s">
        <v>13</v>
      </c>
      <c r="B607" s="21">
        <v>16.474201682146965</v>
      </c>
      <c r="C607" s="21">
        <v>138.24</v>
      </c>
      <c r="D607" s="21">
        <v>0.01</v>
      </c>
      <c r="E607" s="21">
        <v>19.958111663361166</v>
      </c>
      <c r="F607" s="22">
        <v>26594.999999999945</v>
      </c>
      <c r="G607" s="22">
        <v>25854.040781536798</v>
      </c>
      <c r="H607" s="20">
        <f t="shared" si="46"/>
        <v>0.97213915328207745</v>
      </c>
      <c r="I607" s="22">
        <v>21555</v>
      </c>
      <c r="J607" s="23">
        <f t="shared" si="47"/>
        <v>345207.99110311677</v>
      </c>
      <c r="K607" s="33">
        <f t="shared" si="48"/>
        <v>0.12536372973996499</v>
      </c>
    </row>
    <row r="608" spans="1:11" x14ac:dyDescent="0.25">
      <c r="A608" s="1" t="s">
        <v>14</v>
      </c>
      <c r="B608" s="21">
        <v>17.178037735849056</v>
      </c>
      <c r="C608" s="21">
        <v>115.16</v>
      </c>
      <c r="D608" s="21">
        <v>0.01</v>
      </c>
      <c r="E608" s="21">
        <v>21.449022817548773</v>
      </c>
      <c r="F608" s="22">
        <v>25289.999999999982</v>
      </c>
      <c r="G608" s="22">
        <v>21141.482649842303</v>
      </c>
      <c r="H608" s="20">
        <f t="shared" si="46"/>
        <v>0.83596214511041189</v>
      </c>
      <c r="I608" s="22">
        <v>18230</v>
      </c>
      <c r="J608" s="23">
        <f t="shared" si="47"/>
        <v>261786.25047318669</v>
      </c>
      <c r="K608" s="33">
        <f t="shared" si="48"/>
        <v>0.11240852661016031</v>
      </c>
    </row>
    <row r="609" spans="1:13" x14ac:dyDescent="0.25">
      <c r="A609" s="1" t="s">
        <v>15</v>
      </c>
      <c r="B609" s="21">
        <v>13.06083969465649</v>
      </c>
      <c r="C609" s="21">
        <v>109.33</v>
      </c>
      <c r="D609" s="21">
        <v>0.01</v>
      </c>
      <c r="E609" s="21">
        <v>13.291540982149145</v>
      </c>
      <c r="F609" s="22">
        <v>18342.142857142899</v>
      </c>
      <c r="G609" s="22">
        <v>17798.671957671992</v>
      </c>
      <c r="H609" s="20">
        <f t="shared" si="46"/>
        <v>0.97037037037036999</v>
      </c>
      <c r="I609" s="22">
        <v>19824</v>
      </c>
      <c r="J609" s="23">
        <f t="shared" si="47"/>
        <v>251246.43911111105</v>
      </c>
      <c r="K609" s="33">
        <f t="shared" si="48"/>
        <v>9.9208233673987067E-2</v>
      </c>
    </row>
    <row r="610" spans="1:13" x14ac:dyDescent="0.25">
      <c r="A610" s="1" t="s">
        <v>16</v>
      </c>
      <c r="B610" s="21">
        <v>11.535242227282634</v>
      </c>
      <c r="C610" s="21">
        <v>79.150000000000006</v>
      </c>
      <c r="D610" s="21">
        <v>0.17</v>
      </c>
      <c r="E610" s="21">
        <v>13.002795506048002</v>
      </c>
      <c r="F610" s="22">
        <v>23972.02380952382</v>
      </c>
      <c r="G610" s="22">
        <v>22068.086186245586</v>
      </c>
      <c r="H610" s="20">
        <f t="shared" si="46"/>
        <v>0.9205766839543259</v>
      </c>
      <c r="I610" s="22">
        <v>20117</v>
      </c>
      <c r="J610" s="23">
        <f t="shared" si="47"/>
        <v>213623.93254350481</v>
      </c>
      <c r="K610" s="33">
        <f t="shared" si="48"/>
        <v>8.3123875054416915E-2</v>
      </c>
    </row>
    <row r="611" spans="1:13" x14ac:dyDescent="0.25">
      <c r="A611" s="1" t="s">
        <v>17</v>
      </c>
      <c r="B611" s="21">
        <v>23.069545454545459</v>
      </c>
      <c r="C611" s="21">
        <v>138.6</v>
      </c>
      <c r="D611" s="21">
        <v>0.12</v>
      </c>
      <c r="E611" s="21">
        <v>30.328421370622333</v>
      </c>
      <c r="F611" s="22">
        <v>12206.666666666681</v>
      </c>
      <c r="G611" s="22">
        <v>11675.942028985521</v>
      </c>
      <c r="H611" s="20">
        <f t="shared" si="46"/>
        <v>0.95652173913043481</v>
      </c>
      <c r="I611" s="22">
        <v>10448</v>
      </c>
      <c r="J611" s="23">
        <f t="shared" si="47"/>
        <v>230551.01913043484</v>
      </c>
      <c r="K611" s="33">
        <f t="shared" si="48"/>
        <v>0.17273206840806607</v>
      </c>
    </row>
    <row r="612" spans="1:13" x14ac:dyDescent="0.25">
      <c r="I612" s="24">
        <f>SUM(I599:I611)</f>
        <v>256281.80952380953</v>
      </c>
      <c r="J612" s="23">
        <f>SUM(J599:J611)</f>
        <v>3935974.7581828679</v>
      </c>
      <c r="K612" s="62"/>
    </row>
    <row r="615" spans="1:13" ht="15" customHeight="1" x14ac:dyDescent="0.25">
      <c r="B615" s="156" t="s">
        <v>311</v>
      </c>
      <c r="C615" s="143"/>
      <c r="D615" s="143"/>
      <c r="E615" s="143"/>
      <c r="F615" s="143"/>
      <c r="G615" s="144"/>
      <c r="H615" s="57"/>
    </row>
    <row r="616" spans="1:13" ht="25.5" x14ac:dyDescent="0.25">
      <c r="B616" s="34" t="s">
        <v>159</v>
      </c>
      <c r="C616" s="34" t="s">
        <v>160</v>
      </c>
      <c r="D616" s="34" t="s">
        <v>161</v>
      </c>
      <c r="E616" s="34" t="s">
        <v>162</v>
      </c>
      <c r="F616" s="1" t="s">
        <v>132</v>
      </c>
      <c r="G616" s="1" t="s">
        <v>163</v>
      </c>
      <c r="H616" s="1" t="s">
        <v>197</v>
      </c>
      <c r="I616" s="18" t="s">
        <v>199</v>
      </c>
      <c r="J616" s="19" t="s">
        <v>204</v>
      </c>
    </row>
    <row r="617" spans="1:13" x14ac:dyDescent="0.25">
      <c r="B617" s="22">
        <v>4.2944163255676635</v>
      </c>
      <c r="C617" s="22">
        <v>0.43</v>
      </c>
      <c r="D617" s="22">
        <v>25.8</v>
      </c>
      <c r="E617" s="22">
        <v>6.2319208823077261</v>
      </c>
      <c r="F617" s="22">
        <v>256282</v>
      </c>
      <c r="G617" s="22">
        <v>1534.7699484400705</v>
      </c>
      <c r="H617" s="20">
        <f>G617/F617</f>
        <v>5.9885982957838257E-3</v>
      </c>
      <c r="I617" s="23">
        <f>B617*H617*F617</f>
        <v>6590.9411225716794</v>
      </c>
      <c r="J617" s="33">
        <f>((I617*12/365)/F617/4.2)</f>
        <v>2.013114230033718E-4</v>
      </c>
    </row>
    <row r="622" spans="1:13" ht="15.75" customHeight="1" x14ac:dyDescent="0.25">
      <c r="A622" s="156" t="s">
        <v>313</v>
      </c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4"/>
      <c r="M622" s="56"/>
    </row>
    <row r="623" spans="1:13" ht="15" customHeight="1" x14ac:dyDescent="0.25">
      <c r="A623" s="156" t="s">
        <v>1</v>
      </c>
      <c r="B623" s="143"/>
      <c r="C623" s="143"/>
      <c r="D623" s="143"/>
      <c r="E623" s="143"/>
      <c r="F623" s="144"/>
      <c r="G623" s="156" t="s">
        <v>2</v>
      </c>
      <c r="H623" s="143"/>
      <c r="I623" s="143"/>
      <c r="J623" s="143"/>
      <c r="K623" s="143"/>
      <c r="L623" s="144"/>
      <c r="M623" s="56"/>
    </row>
    <row r="624" spans="1:13" ht="25.5" x14ac:dyDescent="0.25">
      <c r="A624" s="34" t="s">
        <v>159</v>
      </c>
      <c r="B624" s="34" t="s">
        <v>160</v>
      </c>
      <c r="C624" s="34" t="s">
        <v>161</v>
      </c>
      <c r="D624" s="34" t="s">
        <v>162</v>
      </c>
      <c r="E624" s="1" t="s">
        <v>132</v>
      </c>
      <c r="F624" s="1" t="s">
        <v>163</v>
      </c>
      <c r="G624" s="34" t="s">
        <v>159</v>
      </c>
      <c r="H624" s="34" t="s">
        <v>160</v>
      </c>
      <c r="I624" s="34" t="s">
        <v>161</v>
      </c>
      <c r="J624" s="34" t="s">
        <v>162</v>
      </c>
      <c r="K624" s="1" t="s">
        <v>132</v>
      </c>
      <c r="L624" s="1" t="s">
        <v>163</v>
      </c>
      <c r="M624" s="56"/>
    </row>
    <row r="625" spans="1:13" x14ac:dyDescent="0.25">
      <c r="A625" s="22">
        <v>1.5049592302975736</v>
      </c>
      <c r="B625" s="22">
        <v>0.6</v>
      </c>
      <c r="C625" s="22">
        <v>2.4</v>
      </c>
      <c r="D625" s="22">
        <v>0.69864415454953643</v>
      </c>
      <c r="E625" s="22">
        <v>39288.521344955298</v>
      </c>
      <c r="F625" s="22">
        <v>683.62354320943496</v>
      </c>
      <c r="G625" s="22">
        <v>6.5348517328963389</v>
      </c>
      <c r="H625" s="22">
        <v>0.43</v>
      </c>
      <c r="I625" s="22">
        <v>25.8</v>
      </c>
      <c r="J625" s="22">
        <v>7.6414765275302257</v>
      </c>
      <c r="K625" s="22">
        <v>184114.18151988892</v>
      </c>
      <c r="L625" s="22">
        <v>851.14640523063588</v>
      </c>
      <c r="M625" s="56"/>
    </row>
    <row r="631" spans="1:13" ht="17.25" customHeight="1" x14ac:dyDescent="0.25">
      <c r="A631" s="156" t="s">
        <v>247</v>
      </c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44"/>
      <c r="M631" s="26"/>
    </row>
    <row r="632" spans="1:13" ht="83.25" customHeight="1" x14ac:dyDescent="0.25">
      <c r="A632" s="1" t="s">
        <v>38</v>
      </c>
      <c r="B632" s="1" t="s">
        <v>159</v>
      </c>
      <c r="C632" s="1" t="s">
        <v>160</v>
      </c>
      <c r="D632" s="1" t="s">
        <v>161</v>
      </c>
      <c r="E632" s="1" t="s">
        <v>162</v>
      </c>
      <c r="F632" s="1" t="s">
        <v>132</v>
      </c>
      <c r="G632" s="1" t="s">
        <v>163</v>
      </c>
      <c r="H632" s="1" t="s">
        <v>19</v>
      </c>
      <c r="I632" s="1" t="s">
        <v>253</v>
      </c>
      <c r="J632" s="18" t="s">
        <v>248</v>
      </c>
      <c r="K632" s="19" t="s">
        <v>249</v>
      </c>
      <c r="L632" s="35" t="s">
        <v>250</v>
      </c>
      <c r="M632" s="36" t="s">
        <v>251</v>
      </c>
    </row>
    <row r="633" spans="1:13" x14ac:dyDescent="0.25">
      <c r="A633" s="1" t="s">
        <v>5</v>
      </c>
      <c r="B633" s="22">
        <v>842.13541666666663</v>
      </c>
      <c r="C633" s="22">
        <v>400</v>
      </c>
      <c r="D633" s="22">
        <v>1300</v>
      </c>
      <c r="E633" s="22">
        <v>235.07762376611737</v>
      </c>
      <c r="F633" s="22">
        <v>8321.4285714285543</v>
      </c>
      <c r="G633" s="22">
        <v>1957.9831932773118</v>
      </c>
      <c r="H633" s="22">
        <v>6111</v>
      </c>
      <c r="I633" s="20">
        <f>G633/F633</f>
        <v>0.2352941176470594</v>
      </c>
      <c r="J633" s="38">
        <f>B633*I633*H633</f>
        <v>1210891.6544117676</v>
      </c>
      <c r="K633" s="53">
        <f>((J633*12/365)/H633/4.2)</f>
        <v>1.5510724837880394</v>
      </c>
      <c r="L633" s="52">
        <f>J633*3.6</f>
        <v>4359209.955882364</v>
      </c>
      <c r="M633" s="54">
        <f>((L633*12/365)/H633/4.2)</f>
        <v>5.5838609416369431</v>
      </c>
    </row>
    <row r="634" spans="1:13" x14ac:dyDescent="0.25">
      <c r="A634" s="1" t="s">
        <v>6</v>
      </c>
      <c r="B634" s="22">
        <v>537.17345070422539</v>
      </c>
      <c r="C634" s="22">
        <v>60</v>
      </c>
      <c r="D634" s="22">
        <v>1560</v>
      </c>
      <c r="E634" s="22">
        <v>304.68977376495741</v>
      </c>
      <c r="F634" s="22">
        <v>13295.238095238055</v>
      </c>
      <c r="G634" s="22">
        <v>10095.849248790419</v>
      </c>
      <c r="H634" s="22">
        <v>9955</v>
      </c>
      <c r="I634" s="20">
        <f t="shared" ref="I634:I645" si="49">G634/F634</f>
        <v>0.75935828877005529</v>
      </c>
      <c r="J634" s="38">
        <f t="shared" ref="J634:J645" si="50">B634*I634*H634</f>
        <v>4060715.3029411864</v>
      </c>
      <c r="K634" s="53">
        <f t="shared" ref="K634:K645" si="51">((J634*12/365)/H634)/4.2</f>
        <v>3.1930106637922986</v>
      </c>
      <c r="L634" s="52">
        <f t="shared" ref="L634:L644" si="52">J634*3.6</f>
        <v>14618575.090588272</v>
      </c>
      <c r="M634" s="54">
        <f t="shared" ref="M634:M645" si="53">((L634*12/365)/H634/4.2)</f>
        <v>11.494838389652278</v>
      </c>
    </row>
    <row r="635" spans="1:13" x14ac:dyDescent="0.25">
      <c r="A635" s="1" t="s">
        <v>7</v>
      </c>
      <c r="B635" s="22">
        <v>444.36885245901647</v>
      </c>
      <c r="C635" s="22">
        <v>90</v>
      </c>
      <c r="D635" s="22">
        <v>1350</v>
      </c>
      <c r="E635" s="22">
        <v>243.46672659971892</v>
      </c>
      <c r="F635" s="22">
        <v>40028.095238095237</v>
      </c>
      <c r="G635" s="22">
        <v>7678.345312967991</v>
      </c>
      <c r="H635" s="22">
        <v>23281.428571428569</v>
      </c>
      <c r="I635" s="20">
        <f t="shared" si="49"/>
        <v>0.19182389937107011</v>
      </c>
      <c r="J635" s="38">
        <f t="shared" si="50"/>
        <v>1984522.1495956969</v>
      </c>
      <c r="K635" s="53">
        <f t="shared" si="51"/>
        <v>0.66724513532474583</v>
      </c>
      <c r="L635" s="52">
        <f t="shared" si="52"/>
        <v>7144279.7385445088</v>
      </c>
      <c r="M635" s="54">
        <f t="shared" si="53"/>
        <v>2.4020824871690847</v>
      </c>
    </row>
    <row r="636" spans="1:13" ht="25.5" x14ac:dyDescent="0.25">
      <c r="A636" s="1" t="s">
        <v>252</v>
      </c>
      <c r="B636" s="22">
        <v>481.63044808637858</v>
      </c>
      <c r="C636" s="22">
        <v>140</v>
      </c>
      <c r="D636" s="22">
        <v>1462.5</v>
      </c>
      <c r="E636" s="22">
        <v>275.98484967527156</v>
      </c>
      <c r="F636" s="22">
        <v>52403.15476190472</v>
      </c>
      <c r="G636" s="22">
        <v>26161.900208470459</v>
      </c>
      <c r="H636" s="22">
        <v>41553</v>
      </c>
      <c r="I636" s="20">
        <f t="shared" si="49"/>
        <v>0.49924284763651777</v>
      </c>
      <c r="J636" s="38">
        <f t="shared" si="50"/>
        <v>9991441.9705502577</v>
      </c>
      <c r="K636" s="53">
        <f t="shared" si="51"/>
        <v>1.8821961362903767</v>
      </c>
      <c r="L636" s="52">
        <f t="shared" si="52"/>
        <v>35969191.093980931</v>
      </c>
      <c r="M636" s="54">
        <f t="shared" si="53"/>
        <v>6.775906090645357</v>
      </c>
    </row>
    <row r="637" spans="1:13" x14ac:dyDescent="0.25">
      <c r="A637" s="1" t="s">
        <v>9</v>
      </c>
      <c r="B637" s="22">
        <v>470.45978144680294</v>
      </c>
      <c r="C637" s="22">
        <v>30</v>
      </c>
      <c r="D637" s="22">
        <v>1410</v>
      </c>
      <c r="E637" s="22">
        <v>304.22543411938113</v>
      </c>
      <c r="F637" s="22">
        <v>19910.714285714275</v>
      </c>
      <c r="G637" s="22">
        <v>8962.7606825706207</v>
      </c>
      <c r="H637" s="22">
        <v>17420</v>
      </c>
      <c r="I637" s="20">
        <f t="shared" si="49"/>
        <v>0.4501476217255202</v>
      </c>
      <c r="J637" s="38">
        <f t="shared" si="50"/>
        <v>3689144.0472373986</v>
      </c>
      <c r="K637" s="53">
        <f t="shared" si="51"/>
        <v>1.657740522393631</v>
      </c>
      <c r="L637" s="52">
        <f t="shared" si="52"/>
        <v>13280918.570054635</v>
      </c>
      <c r="M637" s="54">
        <f t="shared" si="53"/>
        <v>5.9678658806170723</v>
      </c>
    </row>
    <row r="638" spans="1:13" x14ac:dyDescent="0.25">
      <c r="A638" s="1" t="s">
        <v>10</v>
      </c>
      <c r="B638" s="22">
        <v>627.33693183183732</v>
      </c>
      <c r="C638" s="22">
        <v>150</v>
      </c>
      <c r="D638" s="22">
        <v>1440</v>
      </c>
      <c r="E638" s="22">
        <v>335.68617418932121</v>
      </c>
      <c r="F638" s="22">
        <v>62393.571428571428</v>
      </c>
      <c r="G638" s="22">
        <v>25617.524595366544</v>
      </c>
      <c r="H638" s="22">
        <v>29200</v>
      </c>
      <c r="I638" s="20">
        <f t="shared" si="49"/>
        <v>0.41057955184844092</v>
      </c>
      <c r="J638" s="38">
        <f t="shared" si="50"/>
        <v>7521094.1168211587</v>
      </c>
      <c r="K638" s="53">
        <f t="shared" si="51"/>
        <v>2.0162169575694064</v>
      </c>
      <c r="L638" s="52">
        <f t="shared" si="52"/>
        <v>27075938.820556171</v>
      </c>
      <c r="M638" s="54">
        <f t="shared" si="53"/>
        <v>7.2583810472498653</v>
      </c>
    </row>
    <row r="639" spans="1:13" x14ac:dyDescent="0.25">
      <c r="A639" s="1" t="s">
        <v>11</v>
      </c>
      <c r="B639" s="22">
        <v>489.96138321426122</v>
      </c>
      <c r="C639" s="22">
        <v>100</v>
      </c>
      <c r="D639" s="22">
        <v>1600</v>
      </c>
      <c r="E639" s="22">
        <v>280.15826406995455</v>
      </c>
      <c r="F639" s="22">
        <v>28547.02380952378</v>
      </c>
      <c r="G639" s="22">
        <v>18927.38745498193</v>
      </c>
      <c r="H639" s="22">
        <v>24787.38095238095</v>
      </c>
      <c r="I639" s="20">
        <f t="shared" si="49"/>
        <v>0.66302489468858139</v>
      </c>
      <c r="J639" s="38">
        <f t="shared" si="50"/>
        <v>8052344.1629408114</v>
      </c>
      <c r="K639" s="53">
        <f t="shared" si="51"/>
        <v>2.5429087632650265</v>
      </c>
      <c r="L639" s="52">
        <f t="shared" si="52"/>
        <v>28988438.986586921</v>
      </c>
      <c r="M639" s="54">
        <f t="shared" si="53"/>
        <v>9.1544715477540972</v>
      </c>
    </row>
    <row r="640" spans="1:13" x14ac:dyDescent="0.25">
      <c r="A640" s="1" t="s">
        <v>20</v>
      </c>
      <c r="B640" s="22">
        <v>457.97371829349055</v>
      </c>
      <c r="C640" s="22">
        <v>78</v>
      </c>
      <c r="D640" s="22">
        <v>1470</v>
      </c>
      <c r="E640" s="22">
        <v>307.8941488205445</v>
      </c>
      <c r="F640" s="22">
        <v>9040.4761904761999</v>
      </c>
      <c r="G640" s="22">
        <v>5593.902811124457</v>
      </c>
      <c r="H640" s="22">
        <v>13800</v>
      </c>
      <c r="I640" s="20">
        <f t="shared" si="49"/>
        <v>0.61876196488603352</v>
      </c>
      <c r="J640" s="38">
        <f t="shared" si="50"/>
        <v>3910598.7056047134</v>
      </c>
      <c r="K640" s="53">
        <f t="shared" si="51"/>
        <v>2.2182130551658945</v>
      </c>
      <c r="L640" s="52">
        <f t="shared" si="52"/>
        <v>14078155.340176968</v>
      </c>
      <c r="M640" s="54">
        <f t="shared" si="53"/>
        <v>7.9855669985972186</v>
      </c>
    </row>
    <row r="641" spans="1:13" x14ac:dyDescent="0.25">
      <c r="A641" s="1" t="s">
        <v>13</v>
      </c>
      <c r="B641" s="22">
        <v>476.06699877784479</v>
      </c>
      <c r="C641" s="22">
        <v>90</v>
      </c>
      <c r="D641" s="22">
        <v>1155</v>
      </c>
      <c r="E641" s="22">
        <v>251.30837247818624</v>
      </c>
      <c r="F641" s="22">
        <v>26594.999999999945</v>
      </c>
      <c r="G641" s="22">
        <v>19037.772751114582</v>
      </c>
      <c r="H641" s="22">
        <v>21555</v>
      </c>
      <c r="I641" s="20">
        <f t="shared" si="49"/>
        <v>0.7158402989702809</v>
      </c>
      <c r="J641" s="38">
        <f t="shared" si="50"/>
        <v>7345684.1056532869</v>
      </c>
      <c r="K641" s="53">
        <f t="shared" si="51"/>
        <v>2.6676159900979788</v>
      </c>
      <c r="L641" s="52">
        <f t="shared" si="52"/>
        <v>26444462.780351833</v>
      </c>
      <c r="M641" s="54">
        <f t="shared" si="53"/>
        <v>9.6034175643527231</v>
      </c>
    </row>
    <row r="642" spans="1:13" x14ac:dyDescent="0.25">
      <c r="A642" s="1" t="s">
        <v>14</v>
      </c>
      <c r="B642" s="22">
        <v>470.63598290598293</v>
      </c>
      <c r="C642" s="22">
        <v>150</v>
      </c>
      <c r="D642" s="22">
        <v>1440</v>
      </c>
      <c r="E642" s="22">
        <v>300.20129871710481</v>
      </c>
      <c r="F642" s="22">
        <v>25289.999999999982</v>
      </c>
      <c r="G642" s="22">
        <v>9334.1640378549</v>
      </c>
      <c r="H642" s="22">
        <v>18230</v>
      </c>
      <c r="I642" s="20">
        <f t="shared" si="49"/>
        <v>0.36908517350157799</v>
      </c>
      <c r="J642" s="38">
        <f t="shared" si="50"/>
        <v>3166637.8369085235</v>
      </c>
      <c r="K642" s="53">
        <f t="shared" si="51"/>
        <v>1.3597241753967937</v>
      </c>
      <c r="L642" s="52">
        <f t="shared" si="52"/>
        <v>11399896.212870685</v>
      </c>
      <c r="M642" s="54">
        <f t="shared" si="53"/>
        <v>4.8950070314284577</v>
      </c>
    </row>
    <row r="643" spans="1:13" x14ac:dyDescent="0.25">
      <c r="A643" s="1" t="s">
        <v>15</v>
      </c>
      <c r="B643" s="22">
        <v>409.82446808510639</v>
      </c>
      <c r="C643" s="22">
        <v>30</v>
      </c>
      <c r="D643" s="22">
        <v>1440</v>
      </c>
      <c r="E643" s="22">
        <v>249.7778490168327</v>
      </c>
      <c r="F643" s="22">
        <v>18342.142857142899</v>
      </c>
      <c r="G643" s="22">
        <v>12771.566137566149</v>
      </c>
      <c r="H643" s="22">
        <v>19824</v>
      </c>
      <c r="I643" s="20">
        <f t="shared" si="49"/>
        <v>0.69629629629629541</v>
      </c>
      <c r="J643" s="38">
        <f t="shared" si="50"/>
        <v>5656961.9555555489</v>
      </c>
      <c r="K643" s="53">
        <f t="shared" si="51"/>
        <v>2.2337319707182695</v>
      </c>
      <c r="L643" s="52">
        <f t="shared" si="52"/>
        <v>20365063.039999977</v>
      </c>
      <c r="M643" s="54">
        <f t="shared" si="53"/>
        <v>8.0414350945857702</v>
      </c>
    </row>
    <row r="644" spans="1:13" x14ac:dyDescent="0.25">
      <c r="A644" s="1" t="s">
        <v>16</v>
      </c>
      <c r="B644" s="22">
        <v>386.15433581040622</v>
      </c>
      <c r="C644" s="22">
        <v>45</v>
      </c>
      <c r="D644" s="22">
        <v>1200</v>
      </c>
      <c r="E644" s="22">
        <v>177.91727919605481</v>
      </c>
      <c r="F644" s="22">
        <v>23972.02380952382</v>
      </c>
      <c r="G644" s="22">
        <v>15141.109751273283</v>
      </c>
      <c r="H644" s="22">
        <v>20117</v>
      </c>
      <c r="I644" s="20">
        <f t="shared" si="49"/>
        <v>0.63161583150346645</v>
      </c>
      <c r="J644" s="38">
        <f t="shared" si="50"/>
        <v>4906560.2774836533</v>
      </c>
      <c r="K644" s="53">
        <f t="shared" si="51"/>
        <v>1.9092069816168962</v>
      </c>
      <c r="L644" s="52">
        <f t="shared" si="52"/>
        <v>17663616.998941153</v>
      </c>
      <c r="M644" s="54">
        <f t="shared" si="53"/>
        <v>6.8731451338208274</v>
      </c>
    </row>
    <row r="645" spans="1:13" x14ac:dyDescent="0.25">
      <c r="A645" s="1" t="s">
        <v>17</v>
      </c>
      <c r="B645" s="22">
        <v>481.9413114754098</v>
      </c>
      <c r="C645" s="22">
        <v>60</v>
      </c>
      <c r="D645" s="22">
        <v>1575</v>
      </c>
      <c r="E645" s="22">
        <v>335.8995399091948</v>
      </c>
      <c r="F645" s="22">
        <v>12206.666666666681</v>
      </c>
      <c r="G645" s="22">
        <v>6474.8405797101523</v>
      </c>
      <c r="H645" s="22">
        <v>10448</v>
      </c>
      <c r="I645" s="20">
        <f t="shared" si="49"/>
        <v>0.5304347826086957</v>
      </c>
      <c r="J645" s="38">
        <f t="shared" si="50"/>
        <v>2670910.3666086956</v>
      </c>
      <c r="K645" s="53">
        <f t="shared" si="51"/>
        <v>2.0010836382200288</v>
      </c>
      <c r="L645" s="52">
        <f>J645*3.6</f>
        <v>9615277.3197913039</v>
      </c>
      <c r="M645" s="54">
        <f t="shared" si="53"/>
        <v>7.2039010975921034</v>
      </c>
    </row>
    <row r="646" spans="1:13" x14ac:dyDescent="0.25">
      <c r="A646" s="1" t="s">
        <v>25</v>
      </c>
      <c r="H646" s="37">
        <f>SUM(H633:H645)</f>
        <v>256281.80952380953</v>
      </c>
      <c r="J646" s="39">
        <f>SUM(J633:J645)</f>
        <v>64167506.652312711</v>
      </c>
      <c r="K646" s="40">
        <f>((J646*12/365)/H646)/4.2</f>
        <v>1.9599115566814058</v>
      </c>
      <c r="L646" s="41">
        <f>J646*3.6</f>
        <v>231003023.94832575</v>
      </c>
      <c r="M646" s="42">
        <f>((L646*12/365)/H646/4.2)</f>
        <v>7.0556816040530608</v>
      </c>
    </row>
    <row r="650" spans="1:13" ht="15.75" customHeight="1" x14ac:dyDescent="0.25">
      <c r="B650" s="156" t="s">
        <v>254</v>
      </c>
      <c r="C650" s="143"/>
      <c r="D650" s="143"/>
      <c r="E650" s="143"/>
      <c r="F650" s="143"/>
      <c r="G650" s="144"/>
      <c r="H650" s="56"/>
    </row>
    <row r="651" spans="1:13" ht="72" customHeight="1" x14ac:dyDescent="0.25">
      <c r="B651" s="1" t="s">
        <v>159</v>
      </c>
      <c r="C651" s="1" t="s">
        <v>160</v>
      </c>
      <c r="D651" s="1" t="s">
        <v>161</v>
      </c>
      <c r="E651" s="1" t="s">
        <v>162</v>
      </c>
      <c r="F651" s="1" t="s">
        <v>132</v>
      </c>
      <c r="G651" s="1" t="s">
        <v>163</v>
      </c>
      <c r="H651" s="1" t="s">
        <v>253</v>
      </c>
      <c r="I651" s="43" t="s">
        <v>248</v>
      </c>
      <c r="J651" s="44" t="s">
        <v>249</v>
      </c>
      <c r="K651" s="45" t="s">
        <v>250</v>
      </c>
      <c r="L651" s="46" t="s">
        <v>251</v>
      </c>
    </row>
    <row r="652" spans="1:13" x14ac:dyDescent="0.25">
      <c r="B652" s="21">
        <v>482.64586826856174</v>
      </c>
      <c r="C652" s="21">
        <v>30</v>
      </c>
      <c r="D652" s="21">
        <v>1600</v>
      </c>
      <c r="E652" s="21">
        <v>286.21982063058243</v>
      </c>
      <c r="F652" s="22">
        <f>H646</f>
        <v>256281.80952380953</v>
      </c>
      <c r="G652" s="22">
        <v>134452.34578948029</v>
      </c>
      <c r="H652" s="20">
        <f>G652/F652</f>
        <v>0.52462695670559933</v>
      </c>
      <c r="I652" s="47">
        <f>B652*H652*F652</f>
        <v>64892869.174308605</v>
      </c>
      <c r="J652" s="48">
        <f>((I652*12/365)/F652/4.2)</f>
        <v>1.9820667948044393</v>
      </c>
      <c r="K652" s="49">
        <f>I652*3.6</f>
        <v>233614329.02751097</v>
      </c>
      <c r="L652" s="50">
        <f>((K652*12/365)/F652/4.2)</f>
        <v>7.135440461295981</v>
      </c>
    </row>
    <row r="657" spans="1:12" ht="15.75" customHeight="1" x14ac:dyDescent="0.25">
      <c r="A657" s="147" t="s">
        <v>4</v>
      </c>
      <c r="B657" s="156" t="s">
        <v>255</v>
      </c>
      <c r="C657" s="143"/>
      <c r="D657" s="143"/>
      <c r="E657" s="143"/>
      <c r="F657" s="144"/>
      <c r="H657" s="156" t="s">
        <v>260</v>
      </c>
      <c r="I657" s="143"/>
      <c r="J657" s="143"/>
      <c r="K657" s="143"/>
      <c r="L657" s="144"/>
    </row>
    <row r="658" spans="1:12" ht="30" customHeight="1" x14ac:dyDescent="0.25">
      <c r="A658" s="148"/>
      <c r="B658" s="1" t="s">
        <v>256</v>
      </c>
      <c r="C658" s="1" t="s">
        <v>257</v>
      </c>
      <c r="D658" s="1" t="s">
        <v>258</v>
      </c>
      <c r="E658" s="1" t="s">
        <v>259</v>
      </c>
      <c r="F658" s="1" t="s">
        <v>24</v>
      </c>
      <c r="H658" s="1" t="s">
        <v>256</v>
      </c>
      <c r="I658" s="1" t="s">
        <v>257</v>
      </c>
      <c r="J658" s="1" t="s">
        <v>258</v>
      </c>
      <c r="K658" s="1" t="s">
        <v>259</v>
      </c>
      <c r="L658" s="1" t="s">
        <v>24</v>
      </c>
    </row>
    <row r="659" spans="1:12" x14ac:dyDescent="0.25">
      <c r="A659" s="120"/>
      <c r="B659" s="1" t="s">
        <v>3</v>
      </c>
      <c r="C659" s="1" t="s">
        <v>3</v>
      </c>
      <c r="D659" s="1" t="s">
        <v>3</v>
      </c>
      <c r="E659" s="1" t="s">
        <v>3</v>
      </c>
      <c r="F659" s="1" t="s">
        <v>3</v>
      </c>
      <c r="H659" s="1" t="s">
        <v>3</v>
      </c>
      <c r="I659" s="1" t="s">
        <v>3</v>
      </c>
      <c r="J659" s="1" t="s">
        <v>3</v>
      </c>
      <c r="K659" s="1" t="s">
        <v>3</v>
      </c>
      <c r="L659" s="1" t="s">
        <v>3</v>
      </c>
    </row>
    <row r="660" spans="1:12" x14ac:dyDescent="0.25">
      <c r="A660" s="1" t="s">
        <v>5</v>
      </c>
      <c r="B660" s="66">
        <v>0</v>
      </c>
      <c r="C660" s="66">
        <v>1</v>
      </c>
      <c r="D660" s="66">
        <v>0</v>
      </c>
      <c r="E660" s="66">
        <v>0</v>
      </c>
      <c r="F660" s="66">
        <v>0</v>
      </c>
      <c r="H660" s="66">
        <v>0.36284491074293307</v>
      </c>
      <c r="I660" s="66">
        <v>0.47513392131178117</v>
      </c>
      <c r="J660" s="66">
        <v>0.12581235426874193</v>
      </c>
      <c r="K660" s="66">
        <v>2.801246404742443E-2</v>
      </c>
      <c r="L660" s="66">
        <v>8.1963496291253754E-3</v>
      </c>
    </row>
    <row r="661" spans="1:12" x14ac:dyDescent="0.25">
      <c r="A661" s="1" t="s">
        <v>321</v>
      </c>
      <c r="B661" s="66">
        <v>0.58620689655172431</v>
      </c>
      <c r="C661" s="66">
        <v>0.31034482758620724</v>
      </c>
      <c r="D661" s="66">
        <v>5.7471264367816126E-2</v>
      </c>
      <c r="E661" s="66">
        <v>4.5977011494252908E-2</v>
      </c>
      <c r="F661" s="66">
        <v>0</v>
      </c>
    </row>
    <row r="662" spans="1:12" x14ac:dyDescent="0.25">
      <c r="A662" s="1" t="s">
        <v>7</v>
      </c>
      <c r="B662" s="66">
        <v>0.11320754716981117</v>
      </c>
      <c r="C662" s="66">
        <v>0.81132075471698084</v>
      </c>
      <c r="D662" s="66">
        <v>7.5471698113207461E-2</v>
      </c>
      <c r="E662" s="66">
        <v>0</v>
      </c>
      <c r="F662" s="66">
        <v>0</v>
      </c>
    </row>
    <row r="663" spans="1:12" x14ac:dyDescent="0.25">
      <c r="A663" s="1" t="s">
        <v>8</v>
      </c>
      <c r="B663" s="66">
        <v>0.4545454545454542</v>
      </c>
      <c r="C663" s="66">
        <v>0.34090909090909061</v>
      </c>
      <c r="D663" s="66">
        <v>0.15909090909090895</v>
      </c>
      <c r="E663" s="66">
        <v>2.2727272727272711E-2</v>
      </c>
      <c r="F663" s="66">
        <v>2.2727272727272711E-2</v>
      </c>
    </row>
    <row r="664" spans="1:12" x14ac:dyDescent="0.25">
      <c r="A664" s="1" t="s">
        <v>9</v>
      </c>
      <c r="B664" s="66">
        <v>0.37398373983739797</v>
      </c>
      <c r="C664" s="66">
        <v>0.46341463414634104</v>
      </c>
      <c r="D664" s="66">
        <v>0.14634146341463394</v>
      </c>
      <c r="E664" s="66">
        <v>1.6260162601625994E-2</v>
      </c>
      <c r="F664" s="66">
        <v>0</v>
      </c>
    </row>
    <row r="665" spans="1:12" x14ac:dyDescent="0.25">
      <c r="A665" s="1" t="s">
        <v>10</v>
      </c>
      <c r="B665" s="66">
        <v>0.24999999999999986</v>
      </c>
      <c r="C665" s="66">
        <v>0.74999999999999989</v>
      </c>
      <c r="D665" s="66">
        <v>0</v>
      </c>
      <c r="E665" s="66">
        <v>0</v>
      </c>
      <c r="F665" s="66">
        <v>0</v>
      </c>
    </row>
    <row r="666" spans="1:12" x14ac:dyDescent="0.25">
      <c r="A666" s="1" t="s">
        <v>11</v>
      </c>
      <c r="B666" s="66">
        <v>0.39344262295082055</v>
      </c>
      <c r="C666" s="66">
        <v>0.3524590163934434</v>
      </c>
      <c r="D666" s="66">
        <v>0.12295081967213128</v>
      </c>
      <c r="E666" s="66">
        <v>0.13114754098360673</v>
      </c>
      <c r="F666" s="66">
        <v>0</v>
      </c>
    </row>
    <row r="667" spans="1:12" x14ac:dyDescent="0.25">
      <c r="A667" s="1" t="s">
        <v>20</v>
      </c>
      <c r="B667" s="66">
        <v>0.33750000000000052</v>
      </c>
      <c r="C667" s="66">
        <v>0.38750000000000051</v>
      </c>
      <c r="D667" s="66">
        <v>0.27500000000000036</v>
      </c>
      <c r="E667" s="66">
        <v>0</v>
      </c>
      <c r="F667" s="66">
        <v>0</v>
      </c>
    </row>
    <row r="668" spans="1:12" x14ac:dyDescent="0.25">
      <c r="A668" s="1" t="s">
        <v>13</v>
      </c>
      <c r="B668" s="66">
        <v>0.40206185567010311</v>
      </c>
      <c r="C668" s="66">
        <v>0.36082474226804123</v>
      </c>
      <c r="D668" s="66">
        <v>0.21649484536082475</v>
      </c>
      <c r="E668" s="66">
        <v>1.0309278350515462E-2</v>
      </c>
      <c r="F668" s="66">
        <v>1.0309278350515462E-2</v>
      </c>
    </row>
    <row r="669" spans="1:12" x14ac:dyDescent="0.25">
      <c r="A669" s="1" t="s">
        <v>14</v>
      </c>
      <c r="B669" s="66">
        <v>3.5398230088495637E-2</v>
      </c>
      <c r="C669" s="66">
        <v>0.95575221238938068</v>
      </c>
      <c r="D669" s="66">
        <v>0</v>
      </c>
      <c r="E669" s="66">
        <v>0</v>
      </c>
      <c r="F669" s="66">
        <v>8.8495575221239093E-3</v>
      </c>
    </row>
    <row r="670" spans="1:12" x14ac:dyDescent="0.25">
      <c r="A670" s="1" t="s">
        <v>15</v>
      </c>
      <c r="B670" s="66">
        <v>0.32183908045977005</v>
      </c>
      <c r="C670" s="66">
        <v>0.56321839080459768</v>
      </c>
      <c r="D670" s="66">
        <v>8.0459770114942514E-2</v>
      </c>
      <c r="E670" s="66">
        <v>0</v>
      </c>
      <c r="F670" s="66">
        <v>3.4482758620689655E-2</v>
      </c>
    </row>
    <row r="671" spans="1:12" x14ac:dyDescent="0.25">
      <c r="A671" s="1" t="s">
        <v>16</v>
      </c>
      <c r="B671" s="66">
        <v>0.44347826086956404</v>
      </c>
      <c r="C671" s="66">
        <v>0.38260869565217293</v>
      </c>
      <c r="D671" s="66">
        <v>0.17391304347826039</v>
      </c>
      <c r="E671" s="66">
        <v>0</v>
      </c>
      <c r="F671" s="66">
        <v>0</v>
      </c>
    </row>
    <row r="672" spans="1:12" x14ac:dyDescent="0.25">
      <c r="A672" s="1" t="s">
        <v>17</v>
      </c>
      <c r="B672" s="66">
        <v>0.51020408163265296</v>
      </c>
      <c r="C672" s="66">
        <v>0.42857142857142849</v>
      </c>
      <c r="D672" s="66">
        <v>6.1224489795918317E-2</v>
      </c>
      <c r="E672" s="66">
        <v>0</v>
      </c>
      <c r="F672" s="66">
        <v>0</v>
      </c>
    </row>
    <row r="680" spans="1:15" ht="12.75" customHeight="1" x14ac:dyDescent="0.25">
      <c r="A680" s="147" t="s">
        <v>4</v>
      </c>
      <c r="B680" s="156" t="s">
        <v>261</v>
      </c>
      <c r="C680" s="143"/>
      <c r="D680" s="143"/>
      <c r="E680" s="143"/>
      <c r="F680" s="143"/>
      <c r="G680" s="144"/>
      <c r="H680" s="56"/>
      <c r="I680" s="156" t="s">
        <v>261</v>
      </c>
      <c r="J680" s="143"/>
      <c r="K680" s="143"/>
      <c r="L680" s="143"/>
      <c r="M680" s="143"/>
      <c r="N680" s="144"/>
      <c r="O680" s="56"/>
    </row>
    <row r="681" spans="1:15" ht="28.5" customHeight="1" x14ac:dyDescent="0.25">
      <c r="A681" s="120"/>
      <c r="B681" s="1" t="s">
        <v>159</v>
      </c>
      <c r="C681" s="1" t="s">
        <v>160</v>
      </c>
      <c r="D681" s="1" t="s">
        <v>161</v>
      </c>
      <c r="E681" s="1" t="s">
        <v>162</v>
      </c>
      <c r="F681" s="1" t="s">
        <v>132</v>
      </c>
      <c r="G681" s="1" t="s">
        <v>163</v>
      </c>
      <c r="H681" s="56"/>
      <c r="I681" s="1" t="s">
        <v>159</v>
      </c>
      <c r="J681" s="1" t="s">
        <v>160</v>
      </c>
      <c r="K681" s="1" t="s">
        <v>161</v>
      </c>
      <c r="L681" s="1" t="s">
        <v>162</v>
      </c>
      <c r="M681" s="1" t="s">
        <v>132</v>
      </c>
      <c r="N681" s="1" t="s">
        <v>163</v>
      </c>
      <c r="O681" s="56"/>
    </row>
    <row r="682" spans="1:15" x14ac:dyDescent="0.25">
      <c r="A682" s="1" t="s">
        <v>5</v>
      </c>
      <c r="B682" s="21">
        <v>3.3076923076923079</v>
      </c>
      <c r="C682" s="21">
        <v>1</v>
      </c>
      <c r="D682" s="21">
        <v>12</v>
      </c>
      <c r="E682" s="21">
        <v>3.9323837923843463</v>
      </c>
      <c r="F682" s="22">
        <v>6110.7142857142944</v>
      </c>
      <c r="G682" s="22">
        <v>778.81652661064459</v>
      </c>
      <c r="H682" s="56"/>
      <c r="I682" s="21">
        <v>3.7232401133528041</v>
      </c>
      <c r="J682" s="21">
        <v>3.33333E-4</v>
      </c>
      <c r="K682" s="21">
        <v>240</v>
      </c>
      <c r="L682" s="21">
        <v>13.261541385208572</v>
      </c>
      <c r="M682" s="22">
        <v>256282</v>
      </c>
      <c r="N682" s="22">
        <v>107950.23579541422</v>
      </c>
      <c r="O682" s="56"/>
    </row>
    <row r="683" spans="1:15" x14ac:dyDescent="0.25">
      <c r="A683" s="1" t="s">
        <v>321</v>
      </c>
      <c r="B683" s="21">
        <v>23.249999999999993</v>
      </c>
      <c r="C683" s="21">
        <v>0.16666666699999999</v>
      </c>
      <c r="D683" s="21">
        <v>240</v>
      </c>
      <c r="E683" s="21">
        <v>58.429209837556499</v>
      </c>
      <c r="F683" s="22">
        <v>9955.4761904762199</v>
      </c>
      <c r="G683" s="22">
        <v>4631.6921313980138</v>
      </c>
      <c r="H683" s="56"/>
    </row>
    <row r="684" spans="1:15" x14ac:dyDescent="0.25">
      <c r="A684" s="1" t="s">
        <v>7</v>
      </c>
      <c r="B684" s="21">
        <v>1.5566037735660379</v>
      </c>
      <c r="C684" s="21">
        <v>3.3333333E-2</v>
      </c>
      <c r="D684" s="21">
        <v>5</v>
      </c>
      <c r="E684" s="21">
        <v>1.4032591623752906</v>
      </c>
      <c r="F684" s="22">
        <v>23354.871563767505</v>
      </c>
      <c r="G684" s="22">
        <v>3892.4785939612489</v>
      </c>
      <c r="H684" s="56"/>
    </row>
    <row r="685" spans="1:15" x14ac:dyDescent="0.25">
      <c r="A685" s="1" t="s">
        <v>8</v>
      </c>
      <c r="B685" s="21">
        <v>1.9186046511860466</v>
      </c>
      <c r="C685" s="21">
        <v>8.3333332999999996E-2</v>
      </c>
      <c r="D685" s="21">
        <v>12</v>
      </c>
      <c r="E685" s="21">
        <v>2.3558652964261499</v>
      </c>
      <c r="F685" s="22">
        <v>41553.095238095077</v>
      </c>
      <c r="G685" s="22">
        <v>10572.681036911792</v>
      </c>
      <c r="H685" s="56"/>
    </row>
    <row r="686" spans="1:15" x14ac:dyDescent="0.25">
      <c r="A686" s="1" t="s">
        <v>9</v>
      </c>
      <c r="B686" s="21">
        <v>1.8290983606311471</v>
      </c>
      <c r="C686" s="21">
        <v>3.3333333E-2</v>
      </c>
      <c r="D686" s="21">
        <v>12</v>
      </c>
      <c r="E686" s="21">
        <v>2.7538984141473626</v>
      </c>
      <c r="F686" s="22">
        <v>17420.476190476093</v>
      </c>
      <c r="G686" s="22">
        <v>7700.355417529343</v>
      </c>
      <c r="H686" s="56"/>
    </row>
    <row r="687" spans="1:15" x14ac:dyDescent="0.25">
      <c r="A687" s="1" t="s">
        <v>10</v>
      </c>
      <c r="B687" s="21">
        <v>2.3183333333499996</v>
      </c>
      <c r="C687" s="21">
        <v>3.3333333E-2</v>
      </c>
      <c r="D687" s="21">
        <v>12</v>
      </c>
      <c r="E687" s="21">
        <v>2.7079823514990244</v>
      </c>
      <c r="F687" s="22">
        <v>29200.476190476205</v>
      </c>
      <c r="G687" s="22">
        <v>7300.1190476190432</v>
      </c>
      <c r="H687" s="56"/>
    </row>
    <row r="688" spans="1:15" x14ac:dyDescent="0.25">
      <c r="A688" s="1" t="s">
        <v>11</v>
      </c>
      <c r="B688" s="21">
        <v>5.4791666666666687</v>
      </c>
      <c r="C688" s="21">
        <v>0.5</v>
      </c>
      <c r="D688" s="21">
        <v>24</v>
      </c>
      <c r="E688" s="21">
        <v>4.8013513302392887</v>
      </c>
      <c r="F688" s="22">
        <v>24787.380952380903</v>
      </c>
      <c r="G688" s="22">
        <v>17394.653299916376</v>
      </c>
      <c r="H688" s="56"/>
    </row>
    <row r="689" spans="1:17" x14ac:dyDescent="0.25">
      <c r="A689" s="1" t="s">
        <v>20</v>
      </c>
      <c r="B689" s="21">
        <v>2.6883291139240502</v>
      </c>
      <c r="C689" s="21">
        <v>3.33333E-4</v>
      </c>
      <c r="D689" s="21">
        <v>12</v>
      </c>
      <c r="E689" s="21">
        <v>2.5255272172652208</v>
      </c>
      <c r="F689" s="22">
        <v>13799.523809523871</v>
      </c>
      <c r="G689" s="22">
        <v>5533.8191926516783</v>
      </c>
      <c r="H689" s="56"/>
    </row>
    <row r="690" spans="1:17" x14ac:dyDescent="0.25">
      <c r="A690" s="1" t="s">
        <v>13</v>
      </c>
      <c r="B690" s="21">
        <v>1.2810763888645833</v>
      </c>
      <c r="C690" s="21">
        <v>3.3333333E-2</v>
      </c>
      <c r="D690" s="21">
        <v>6</v>
      </c>
      <c r="E690" s="21">
        <v>1.237736233697698</v>
      </c>
      <c r="F690" s="22">
        <v>21555</v>
      </c>
      <c r="G690" s="22">
        <v>14370</v>
      </c>
      <c r="H690" s="56"/>
    </row>
    <row r="691" spans="1:17" x14ac:dyDescent="0.25">
      <c r="A691" s="1" t="s">
        <v>14</v>
      </c>
      <c r="B691" s="21">
        <v>2.9575892857142851</v>
      </c>
      <c r="C691" s="21">
        <v>8.3333332999999996E-2</v>
      </c>
      <c r="D691" s="21">
        <v>12</v>
      </c>
      <c r="E691" s="21">
        <v>2.3996528813972091</v>
      </c>
      <c r="F691" s="22">
        <v>18229.999999999916</v>
      </c>
      <c r="G691" s="22">
        <v>6440.8832807570843</v>
      </c>
      <c r="H691" s="56"/>
    </row>
    <row r="692" spans="1:17" x14ac:dyDescent="0.25">
      <c r="A692" s="1" t="s">
        <v>15</v>
      </c>
      <c r="B692" s="21">
        <v>2.3486590038275867</v>
      </c>
      <c r="C692" s="21">
        <v>0.33333333300000001</v>
      </c>
      <c r="D692" s="21">
        <v>12</v>
      </c>
      <c r="E692" s="21">
        <v>1.9658817053584172</v>
      </c>
      <c r="F692" s="22">
        <v>19823.809523809501</v>
      </c>
      <c r="G692" s="22">
        <v>12775.343915343901</v>
      </c>
      <c r="H692" s="56"/>
    </row>
    <row r="693" spans="1:17" x14ac:dyDescent="0.25">
      <c r="A693" s="1" t="s">
        <v>16</v>
      </c>
      <c r="B693" s="21">
        <v>2.6681286549736836</v>
      </c>
      <c r="C693" s="21">
        <v>0.16666666699999999</v>
      </c>
      <c r="D693" s="21">
        <v>24</v>
      </c>
      <c r="E693" s="21">
        <v>3.3022180771215086</v>
      </c>
      <c r="F693" s="22">
        <v>20116.904761904756</v>
      </c>
      <c r="G693" s="22">
        <v>12198.548632218852</v>
      </c>
      <c r="H693" s="56"/>
    </row>
    <row r="694" spans="1:17" x14ac:dyDescent="0.25">
      <c r="A694" s="1" t="s">
        <v>17</v>
      </c>
      <c r="B694" s="21">
        <v>5.5295138888958331</v>
      </c>
      <c r="C694" s="21">
        <v>0.16666666699999999</v>
      </c>
      <c r="D694" s="21">
        <v>36</v>
      </c>
      <c r="E694" s="21">
        <v>7.5099121615879998</v>
      </c>
      <c r="F694" s="22">
        <v>10447.857142857127</v>
      </c>
      <c r="G694" s="22">
        <v>4360.8447204968961</v>
      </c>
      <c r="H694" s="56"/>
    </row>
    <row r="698" spans="1:17" ht="12.75" customHeight="1" x14ac:dyDescent="0.25">
      <c r="A698" s="147" t="s">
        <v>4</v>
      </c>
      <c r="B698" s="156" t="s">
        <v>262</v>
      </c>
      <c r="C698" s="143"/>
      <c r="D698" s="143"/>
      <c r="E698" s="143"/>
      <c r="F698" s="143"/>
      <c r="G698" s="143"/>
      <c r="H698" s="143"/>
      <c r="I698" s="143"/>
      <c r="J698" s="143"/>
      <c r="K698" s="144"/>
      <c r="L698" s="56"/>
      <c r="M698" s="156" t="s">
        <v>262</v>
      </c>
      <c r="N698" s="143"/>
      <c r="O698" s="143"/>
      <c r="P698" s="143"/>
      <c r="Q698" s="143"/>
    </row>
    <row r="699" spans="1:17" ht="25.5" x14ac:dyDescent="0.25">
      <c r="A699" s="148"/>
      <c r="B699" s="156" t="s">
        <v>266</v>
      </c>
      <c r="C699" s="144"/>
      <c r="D699" s="156" t="s">
        <v>263</v>
      </c>
      <c r="E699" s="144"/>
      <c r="F699" s="156" t="s">
        <v>264</v>
      </c>
      <c r="G699" s="144"/>
      <c r="H699" s="156" t="s">
        <v>265</v>
      </c>
      <c r="I699" s="144"/>
      <c r="J699" s="156" t="s">
        <v>24</v>
      </c>
      <c r="K699" s="144"/>
      <c r="L699" s="56"/>
      <c r="M699" s="1" t="s">
        <v>267</v>
      </c>
      <c r="N699" s="1" t="s">
        <v>263</v>
      </c>
      <c r="O699" s="1" t="s">
        <v>264</v>
      </c>
      <c r="P699" s="1" t="s">
        <v>265</v>
      </c>
      <c r="Q699" s="1" t="s">
        <v>24</v>
      </c>
    </row>
    <row r="700" spans="1:17" ht="25.5" x14ac:dyDescent="0.25">
      <c r="A700" s="120"/>
      <c r="B700" s="1" t="s">
        <v>3</v>
      </c>
      <c r="C700" s="1" t="s">
        <v>18</v>
      </c>
      <c r="D700" s="1" t="s">
        <v>3</v>
      </c>
      <c r="E700" s="1" t="s">
        <v>18</v>
      </c>
      <c r="F700" s="1" t="s">
        <v>3</v>
      </c>
      <c r="G700" s="1" t="s">
        <v>18</v>
      </c>
      <c r="H700" s="1" t="s">
        <v>3</v>
      </c>
      <c r="I700" s="1" t="s">
        <v>18</v>
      </c>
      <c r="J700" s="1" t="s">
        <v>3</v>
      </c>
      <c r="K700" s="1" t="s">
        <v>18</v>
      </c>
      <c r="L700" s="56"/>
      <c r="M700" s="1" t="s">
        <v>3</v>
      </c>
      <c r="N700" s="1" t="s">
        <v>3</v>
      </c>
      <c r="O700" s="1" t="s">
        <v>3</v>
      </c>
      <c r="P700" s="1" t="s">
        <v>3</v>
      </c>
      <c r="Q700" s="1" t="s">
        <v>3</v>
      </c>
    </row>
    <row r="701" spans="1:17" x14ac:dyDescent="0.25">
      <c r="A701" s="1" t="s">
        <v>5</v>
      </c>
      <c r="B701" s="66">
        <v>0.41666666666666663</v>
      </c>
      <c r="C701" s="66">
        <v>1.0299097439893781E-2</v>
      </c>
      <c r="D701" s="66">
        <v>0.16666666666666669</v>
      </c>
      <c r="E701" s="66">
        <v>4.1196389759575128E-3</v>
      </c>
      <c r="F701" s="66">
        <v>0</v>
      </c>
      <c r="G701" s="66">
        <v>0</v>
      </c>
      <c r="H701" s="66">
        <v>0.41666666666666663</v>
      </c>
      <c r="I701" s="66">
        <v>1.0299097439893781E-2</v>
      </c>
      <c r="J701" s="66">
        <v>0</v>
      </c>
      <c r="K701" s="66">
        <v>0</v>
      </c>
      <c r="L701" s="56"/>
      <c r="M701" s="66">
        <v>0.26720229946077217</v>
      </c>
      <c r="N701" s="66">
        <v>1.7744040949602875E-2</v>
      </c>
      <c r="O701" s="66">
        <v>0.29548999295527961</v>
      </c>
      <c r="P701" s="66">
        <v>0.21997119509467664</v>
      </c>
      <c r="Q701" s="66">
        <v>0.1995924715396695</v>
      </c>
    </row>
    <row r="702" spans="1:17" x14ac:dyDescent="0.25">
      <c r="A702" s="1" t="s">
        <v>321</v>
      </c>
      <c r="B702" s="66">
        <v>0.15254237288135605</v>
      </c>
      <c r="C702" s="66">
        <v>1.6474046868024051E-2</v>
      </c>
      <c r="D702" s="66">
        <v>3.389830508474579E-2</v>
      </c>
      <c r="E702" s="66">
        <v>3.6608993040053452E-3</v>
      </c>
      <c r="F702" s="66">
        <v>0.40677966101694968</v>
      </c>
      <c r="G702" s="66">
        <v>4.3930791648064155E-2</v>
      </c>
      <c r="H702" s="66">
        <v>3.389830508474579E-2</v>
      </c>
      <c r="I702" s="66">
        <v>3.6608993040053452E-3</v>
      </c>
      <c r="J702" s="66">
        <v>0.3728813559322039</v>
      </c>
      <c r="K702" s="66">
        <v>4.0269892344058811E-2</v>
      </c>
      <c r="L702" s="56"/>
    </row>
    <row r="703" spans="1:17" x14ac:dyDescent="0.25">
      <c r="A703" s="1" t="s">
        <v>7</v>
      </c>
      <c r="B703" s="66">
        <v>0.62500000000000011</v>
      </c>
      <c r="C703" s="66">
        <v>1.262576564685421E-2</v>
      </c>
      <c r="D703" s="66">
        <v>0</v>
      </c>
      <c r="E703" s="66">
        <v>0</v>
      </c>
      <c r="F703" s="66">
        <v>0</v>
      </c>
      <c r="G703" s="66">
        <v>0</v>
      </c>
      <c r="H703" s="66">
        <v>0.25000000000000006</v>
      </c>
      <c r="I703" s="66">
        <v>5.0503062587416844E-3</v>
      </c>
      <c r="J703" s="66">
        <v>0.12500000000000003</v>
      </c>
      <c r="K703" s="66">
        <v>2.5251531293708422E-3</v>
      </c>
      <c r="L703" s="56"/>
    </row>
    <row r="704" spans="1:17" x14ac:dyDescent="0.25">
      <c r="A704" s="1" t="s">
        <v>8</v>
      </c>
      <c r="B704" s="66">
        <v>0.36956521739130394</v>
      </c>
      <c r="C704" s="66">
        <v>0.14371528233068859</v>
      </c>
      <c r="D704" s="66">
        <v>0</v>
      </c>
      <c r="E704" s="66">
        <v>0</v>
      </c>
      <c r="F704" s="66">
        <v>0.26086956521739102</v>
      </c>
      <c r="G704" s="66">
        <v>0.10144608164519196</v>
      </c>
      <c r="H704" s="66">
        <v>0.15217391304347813</v>
      </c>
      <c r="I704" s="66">
        <v>5.9176880959695317E-2</v>
      </c>
      <c r="J704" s="66">
        <v>0.21739130434782589</v>
      </c>
      <c r="K704" s="66">
        <v>8.4538401370993305E-2</v>
      </c>
      <c r="L704" s="56"/>
    </row>
    <row r="705" spans="1:17" x14ac:dyDescent="0.25">
      <c r="A705" s="1" t="s">
        <v>9</v>
      </c>
      <c r="B705" s="66">
        <v>0.33333333333333326</v>
      </c>
      <c r="C705" s="66">
        <v>2.1701427211620562E-3</v>
      </c>
      <c r="D705" s="66">
        <v>0</v>
      </c>
      <c r="E705" s="66">
        <v>0</v>
      </c>
      <c r="F705" s="66">
        <v>0.33333333333333326</v>
      </c>
      <c r="G705" s="66">
        <v>2.1701427211620562E-3</v>
      </c>
      <c r="H705" s="66">
        <v>0.33333333333333326</v>
      </c>
      <c r="I705" s="66">
        <v>2.1701427211620562E-3</v>
      </c>
      <c r="J705" s="66">
        <v>0</v>
      </c>
      <c r="K705" s="66">
        <v>0</v>
      </c>
      <c r="L705" s="56"/>
    </row>
    <row r="706" spans="1:17" x14ac:dyDescent="0.25">
      <c r="A706" s="1" t="s">
        <v>10</v>
      </c>
      <c r="B706" s="66">
        <v>0</v>
      </c>
      <c r="C706" s="66">
        <v>0</v>
      </c>
      <c r="D706" s="66">
        <v>0</v>
      </c>
      <c r="E706" s="66">
        <v>0</v>
      </c>
      <c r="F706" s="66">
        <v>0.55555555555555547</v>
      </c>
      <c r="G706" s="66">
        <v>9.412360800613094E-2</v>
      </c>
      <c r="H706" s="66">
        <v>0.22222222222222215</v>
      </c>
      <c r="I706" s="66">
        <v>3.7649443202452372E-2</v>
      </c>
      <c r="J706" s="66">
        <v>0.22222222222222215</v>
      </c>
      <c r="K706" s="66">
        <v>3.7649443202452372E-2</v>
      </c>
      <c r="L706" s="56"/>
    </row>
    <row r="707" spans="1:17" x14ac:dyDescent="0.25">
      <c r="A707" s="1" t="s">
        <v>11</v>
      </c>
      <c r="B707" s="66">
        <v>0</v>
      </c>
      <c r="C707" s="66">
        <v>0</v>
      </c>
      <c r="D707" s="66">
        <v>0</v>
      </c>
      <c r="E707" s="66">
        <v>0</v>
      </c>
      <c r="F707" s="66">
        <v>0</v>
      </c>
      <c r="G707" s="66">
        <v>0</v>
      </c>
      <c r="H707" s="66">
        <v>1</v>
      </c>
      <c r="I707" s="66">
        <v>3.4887506249230704E-2</v>
      </c>
      <c r="J707" s="66">
        <v>0</v>
      </c>
      <c r="K707" s="66">
        <v>0</v>
      </c>
      <c r="L707" s="56"/>
    </row>
    <row r="708" spans="1:17" x14ac:dyDescent="0.25">
      <c r="A708" s="1" t="s">
        <v>20</v>
      </c>
      <c r="B708" s="66">
        <v>0.375</v>
      </c>
      <c r="C708" s="66">
        <v>3.6126549986192122E-2</v>
      </c>
      <c r="D708" s="66">
        <v>0.05</v>
      </c>
      <c r="E708" s="66">
        <v>4.8168733314922834E-3</v>
      </c>
      <c r="F708" s="66">
        <v>0.2</v>
      </c>
      <c r="G708" s="66">
        <v>1.9267493325969134E-2</v>
      </c>
      <c r="H708" s="66">
        <v>0.17499999999999999</v>
      </c>
      <c r="I708" s="66">
        <v>1.6859056660222992E-2</v>
      </c>
      <c r="J708" s="66">
        <v>0.2</v>
      </c>
      <c r="K708" s="66">
        <v>1.9267493325969134E-2</v>
      </c>
      <c r="L708" s="56"/>
    </row>
    <row r="709" spans="1:17" x14ac:dyDescent="0.25">
      <c r="A709" s="1" t="s">
        <v>13</v>
      </c>
      <c r="B709" s="66">
        <v>0.22222222222222221</v>
      </c>
      <c r="C709" s="66">
        <v>1.0293258676295474E-2</v>
      </c>
      <c r="D709" s="66">
        <v>0.1111111111111111</v>
      </c>
      <c r="E709" s="66">
        <v>5.146629338147737E-3</v>
      </c>
      <c r="F709" s="66">
        <v>0.22222222222222221</v>
      </c>
      <c r="G709" s="66">
        <v>1.0293258676295474E-2</v>
      </c>
      <c r="H709" s="66">
        <v>0.22222222222222221</v>
      </c>
      <c r="I709" s="66">
        <v>1.0293258676295474E-2</v>
      </c>
      <c r="J709" s="66">
        <v>0.22222222222222221</v>
      </c>
      <c r="K709" s="66">
        <v>1.0293258676295474E-2</v>
      </c>
      <c r="L709" s="56"/>
    </row>
    <row r="710" spans="1:17" x14ac:dyDescent="0.25">
      <c r="A710" s="1" t="s">
        <v>14</v>
      </c>
      <c r="B710" s="66">
        <v>0.37499999999999994</v>
      </c>
      <c r="C710" s="66">
        <v>5.9317934130026315E-3</v>
      </c>
      <c r="D710" s="66">
        <v>0</v>
      </c>
      <c r="E710" s="66">
        <v>0</v>
      </c>
      <c r="F710" s="66">
        <v>0</v>
      </c>
      <c r="G710" s="66">
        <v>0</v>
      </c>
      <c r="H710" s="66">
        <v>0.62499999999999989</v>
      </c>
      <c r="I710" s="66">
        <v>9.8863223550043865E-3</v>
      </c>
      <c r="J710" s="66">
        <v>0</v>
      </c>
      <c r="K710" s="66">
        <v>0</v>
      </c>
      <c r="L710" s="56"/>
    </row>
    <row r="711" spans="1:17" x14ac:dyDescent="0.25">
      <c r="A711" s="1" t="s">
        <v>15</v>
      </c>
      <c r="B711" s="66">
        <v>0.5</v>
      </c>
      <c r="C711" s="66">
        <v>2.0195317962117966E-2</v>
      </c>
      <c r="D711" s="66">
        <v>0</v>
      </c>
      <c r="E711" s="66">
        <v>0</v>
      </c>
      <c r="F711" s="66">
        <v>0.25</v>
      </c>
      <c r="G711" s="66">
        <v>1.0097658981058983E-2</v>
      </c>
      <c r="H711" s="66">
        <v>0.125</v>
      </c>
      <c r="I711" s="66">
        <v>5.0488294905294915E-3</v>
      </c>
      <c r="J711" s="66">
        <v>0.125</v>
      </c>
      <c r="K711" s="66">
        <v>5.0488294905294915E-3</v>
      </c>
      <c r="L711" s="56"/>
    </row>
    <row r="712" spans="1:17" x14ac:dyDescent="0.25">
      <c r="A712" s="1" t="s">
        <v>16</v>
      </c>
      <c r="B712" s="66">
        <v>0</v>
      </c>
      <c r="C712" s="66">
        <v>0</v>
      </c>
      <c r="D712" s="66">
        <v>0</v>
      </c>
      <c r="E712" s="66">
        <v>0</v>
      </c>
      <c r="F712" s="66">
        <v>1</v>
      </c>
      <c r="G712" s="66">
        <v>1.1037276479226341E-2</v>
      </c>
      <c r="H712" s="66">
        <v>0</v>
      </c>
      <c r="I712" s="66">
        <v>0</v>
      </c>
      <c r="J712" s="66">
        <v>0</v>
      </c>
      <c r="K712" s="66">
        <v>0</v>
      </c>
      <c r="L712" s="56"/>
    </row>
    <row r="713" spans="1:17" x14ac:dyDescent="0.25">
      <c r="A713" s="1" t="s">
        <v>17</v>
      </c>
      <c r="B713" s="66">
        <v>0.25</v>
      </c>
      <c r="C713" s="66">
        <v>9.3710444165411161E-3</v>
      </c>
      <c r="D713" s="66">
        <v>0</v>
      </c>
      <c r="E713" s="66">
        <v>0</v>
      </c>
      <c r="F713" s="66">
        <v>8.3333333333333343E-2</v>
      </c>
      <c r="G713" s="66">
        <v>3.1236814721803717E-3</v>
      </c>
      <c r="H713" s="66">
        <v>0.66666666666666674</v>
      </c>
      <c r="I713" s="66">
        <v>2.4989451777442974E-2</v>
      </c>
      <c r="J713" s="66">
        <v>0</v>
      </c>
      <c r="K713" s="66">
        <v>0</v>
      </c>
      <c r="L713" s="56"/>
    </row>
    <row r="720" spans="1:17" ht="15.75" customHeight="1" x14ac:dyDescent="0.25">
      <c r="A720" s="147" t="s">
        <v>4</v>
      </c>
      <c r="B720" s="156" t="s">
        <v>268</v>
      </c>
      <c r="C720" s="143"/>
      <c r="D720" s="143"/>
      <c r="E720" s="143"/>
      <c r="F720" s="143"/>
      <c r="G720" s="143"/>
      <c r="H720" s="143"/>
      <c r="I720" s="143"/>
      <c r="J720" s="143"/>
      <c r="K720" s="144"/>
      <c r="L720" s="56"/>
      <c r="M720" s="156" t="s">
        <v>268</v>
      </c>
      <c r="N720" s="143"/>
      <c r="O720" s="143"/>
      <c r="P720" s="143"/>
      <c r="Q720" s="144"/>
    </row>
    <row r="721" spans="1:17" ht="51" customHeight="1" x14ac:dyDescent="0.25">
      <c r="A721" s="148"/>
      <c r="B721" s="156" t="s">
        <v>269</v>
      </c>
      <c r="C721" s="144"/>
      <c r="D721" s="156" t="s">
        <v>270</v>
      </c>
      <c r="E721" s="144"/>
      <c r="F721" s="156" t="s">
        <v>271</v>
      </c>
      <c r="G721" s="144"/>
      <c r="H721" s="156" t="s">
        <v>272</v>
      </c>
      <c r="I721" s="144"/>
      <c r="J721" s="156" t="s">
        <v>24</v>
      </c>
      <c r="K721" s="144"/>
      <c r="L721" s="56"/>
      <c r="M721" s="1" t="s">
        <v>269</v>
      </c>
      <c r="N721" s="1" t="s">
        <v>270</v>
      </c>
      <c r="O721" s="1" t="s">
        <v>271</v>
      </c>
      <c r="P721" s="1" t="s">
        <v>272</v>
      </c>
      <c r="Q721" s="1" t="s">
        <v>24</v>
      </c>
    </row>
    <row r="722" spans="1:17" ht="25.5" x14ac:dyDescent="0.25">
      <c r="A722" s="120"/>
      <c r="B722" s="1" t="s">
        <v>3</v>
      </c>
      <c r="C722" s="1" t="s">
        <v>18</v>
      </c>
      <c r="D722" s="1" t="s">
        <v>3</v>
      </c>
      <c r="E722" s="1" t="s">
        <v>18</v>
      </c>
      <c r="F722" s="1" t="s">
        <v>3</v>
      </c>
      <c r="G722" s="1" t="s">
        <v>18</v>
      </c>
      <c r="H722" s="1" t="s">
        <v>3</v>
      </c>
      <c r="I722" s="1" t="s">
        <v>18</v>
      </c>
      <c r="J722" s="1" t="s">
        <v>3</v>
      </c>
      <c r="K722" s="1" t="s">
        <v>18</v>
      </c>
      <c r="L722" s="56"/>
      <c r="M722" s="1" t="s">
        <v>3</v>
      </c>
      <c r="N722" s="1" t="s">
        <v>3</v>
      </c>
      <c r="O722" s="1" t="s">
        <v>3</v>
      </c>
      <c r="P722" s="1" t="s">
        <v>3</v>
      </c>
      <c r="Q722" s="1" t="s">
        <v>3</v>
      </c>
    </row>
    <row r="723" spans="1:17" x14ac:dyDescent="0.25">
      <c r="A723" s="1" t="s">
        <v>5</v>
      </c>
      <c r="B723" s="66">
        <v>0.68000000000000038</v>
      </c>
      <c r="C723" s="66">
        <v>7.456447592990161E-3</v>
      </c>
      <c r="D723" s="66">
        <v>8.0000000000000057E-2</v>
      </c>
      <c r="E723" s="66">
        <v>8.7722912858707771E-4</v>
      </c>
      <c r="F723" s="66">
        <v>0.12000000000000006</v>
      </c>
      <c r="G723" s="66">
        <v>1.3158436928806163E-3</v>
      </c>
      <c r="H723" s="66">
        <v>0.12000000000000006</v>
      </c>
      <c r="I723" s="66">
        <v>1.3158436928806163E-3</v>
      </c>
      <c r="J723" s="66">
        <v>0</v>
      </c>
      <c r="K723" s="66">
        <v>0</v>
      </c>
      <c r="L723" s="56"/>
      <c r="M723" s="66">
        <v>0.27962489557997455</v>
      </c>
      <c r="N723" s="66">
        <v>0.2889887547420234</v>
      </c>
      <c r="O723" s="66">
        <v>0.18785115802047778</v>
      </c>
      <c r="P723" s="66">
        <v>0.20881673017190699</v>
      </c>
      <c r="Q723" s="66">
        <v>3.4718461485622444E-2</v>
      </c>
    </row>
    <row r="724" spans="1:17" x14ac:dyDescent="0.25">
      <c r="A724" s="1" t="s">
        <v>321</v>
      </c>
      <c r="B724" s="66">
        <v>0.36301369863013622</v>
      </c>
      <c r="C724" s="66">
        <v>2.0657965276461479E-2</v>
      </c>
      <c r="D724" s="66">
        <v>0.19863013698630114</v>
      </c>
      <c r="E724" s="66">
        <v>1.1303414962592143E-2</v>
      </c>
      <c r="F724" s="66">
        <v>0.22602739726027374</v>
      </c>
      <c r="G724" s="66">
        <v>1.2862506681570369E-2</v>
      </c>
      <c r="H724" s="66">
        <v>0.21232876712328744</v>
      </c>
      <c r="I724" s="66">
        <v>1.2082960822081257E-2</v>
      </c>
      <c r="J724" s="66">
        <v>0</v>
      </c>
      <c r="K724" s="66">
        <v>0</v>
      </c>
      <c r="L724" s="56"/>
    </row>
    <row r="725" spans="1:17" x14ac:dyDescent="0.25">
      <c r="A725" s="1" t="s">
        <v>7</v>
      </c>
      <c r="B725" s="66">
        <v>0.68852459016393408</v>
      </c>
      <c r="C725" s="66">
        <v>2.2583481579452381E-2</v>
      </c>
      <c r="D725" s="66">
        <v>0.31147540983606509</v>
      </c>
      <c r="E725" s="66">
        <v>1.0216336904990353E-2</v>
      </c>
      <c r="F725" s="66">
        <v>0</v>
      </c>
      <c r="G725" s="66">
        <v>0</v>
      </c>
      <c r="H725" s="66">
        <v>0</v>
      </c>
      <c r="I725" s="66">
        <v>0</v>
      </c>
      <c r="J725" s="66">
        <v>0</v>
      </c>
      <c r="K725" s="66">
        <v>0</v>
      </c>
      <c r="L725" s="56"/>
    </row>
    <row r="726" spans="1:17" x14ac:dyDescent="0.25">
      <c r="A726" s="1" t="s">
        <v>8</v>
      </c>
      <c r="B726" s="66">
        <v>0.34831460674157283</v>
      </c>
      <c r="C726" s="66">
        <v>5.5804550024607907E-2</v>
      </c>
      <c r="D726" s="66">
        <v>0.13483146067415711</v>
      </c>
      <c r="E726" s="66">
        <v>2.1601761299848206E-2</v>
      </c>
      <c r="F726" s="66">
        <v>0.30337078651685373</v>
      </c>
      <c r="G726" s="66">
        <v>4.8603962924658489E-2</v>
      </c>
      <c r="H726" s="66">
        <v>0.21348314606741547</v>
      </c>
      <c r="I726" s="66">
        <v>3.420278872475966E-2</v>
      </c>
      <c r="J726" s="66">
        <v>0</v>
      </c>
      <c r="K726" s="66">
        <v>0</v>
      </c>
      <c r="L726" s="56"/>
    </row>
    <row r="727" spans="1:17" x14ac:dyDescent="0.25">
      <c r="A727" s="1" t="s">
        <v>9</v>
      </c>
      <c r="B727" s="66">
        <v>0.25396825396825345</v>
      </c>
      <c r="C727" s="66">
        <v>1.4787411571196573E-2</v>
      </c>
      <c r="D727" s="66">
        <v>0.26190476190476142</v>
      </c>
      <c r="E727" s="66">
        <v>1.5249518182796469E-2</v>
      </c>
      <c r="F727" s="66">
        <v>0.29365079365079316</v>
      </c>
      <c r="G727" s="66">
        <v>1.7097944629196046E-2</v>
      </c>
      <c r="H727" s="66">
        <v>0.18253968253968225</v>
      </c>
      <c r="I727" s="66">
        <v>1.0628452066797543E-2</v>
      </c>
      <c r="J727" s="66">
        <v>7.9365079365079257E-3</v>
      </c>
      <c r="K727" s="66">
        <v>4.6210661159989323E-4</v>
      </c>
      <c r="L727" s="56"/>
    </row>
    <row r="728" spans="1:17" x14ac:dyDescent="0.25">
      <c r="A728" s="1" t="s">
        <v>10</v>
      </c>
      <c r="B728" s="66">
        <v>0.16417910447761208</v>
      </c>
      <c r="C728" s="66">
        <v>1.4697852283305779E-2</v>
      </c>
      <c r="D728" s="66">
        <v>0.1044776119402986</v>
      </c>
      <c r="E728" s="66">
        <v>9.3531787257400429E-3</v>
      </c>
      <c r="F728" s="66">
        <v>0.35820895522388108</v>
      </c>
      <c r="G728" s="66">
        <v>3.2068041345394434E-2</v>
      </c>
      <c r="H728" s="66">
        <v>0.34328358208955267</v>
      </c>
      <c r="I728" s="66">
        <v>3.0731872956003003E-2</v>
      </c>
      <c r="J728" s="66">
        <v>2.9850746268656751E-2</v>
      </c>
      <c r="K728" s="66">
        <v>2.6723367787828693E-3</v>
      </c>
      <c r="L728" s="56"/>
    </row>
    <row r="729" spans="1:17" x14ac:dyDescent="0.25">
      <c r="A729" s="1" t="s">
        <v>11</v>
      </c>
      <c r="B729" s="66">
        <v>0.27131782945736477</v>
      </c>
      <c r="C729" s="66">
        <v>3.7144440185411701E-2</v>
      </c>
      <c r="D729" s="66">
        <v>0.71317829457364312</v>
      </c>
      <c r="E729" s="66">
        <v>9.7636814201653405E-2</v>
      </c>
      <c r="F729" s="66">
        <v>7.75193798449613E-3</v>
      </c>
      <c r="G729" s="66">
        <v>1.0612697195831904E-3</v>
      </c>
      <c r="H729" s="66">
        <v>0</v>
      </c>
      <c r="I729" s="66">
        <v>0</v>
      </c>
      <c r="J729" s="66">
        <v>7.75193798449613E-3</v>
      </c>
      <c r="K729" s="66">
        <v>1.0612697195831904E-3</v>
      </c>
      <c r="L729" s="56"/>
    </row>
    <row r="730" spans="1:17" x14ac:dyDescent="0.25">
      <c r="A730" s="1" t="s">
        <v>20</v>
      </c>
      <c r="B730" s="66">
        <v>0.20833333333333359</v>
      </c>
      <c r="C730" s="66">
        <v>1.2821213277909851E-2</v>
      </c>
      <c r="D730" s="66">
        <v>0.15000000000000013</v>
      </c>
      <c r="E730" s="66">
        <v>9.2312735600950883E-3</v>
      </c>
      <c r="F730" s="66">
        <v>0.15833333333333349</v>
      </c>
      <c r="G730" s="66">
        <v>9.7441220912114837E-3</v>
      </c>
      <c r="H730" s="66">
        <v>0.47500000000000009</v>
      </c>
      <c r="I730" s="66">
        <v>2.9232366273634427E-2</v>
      </c>
      <c r="J730" s="66">
        <v>8.3333333333333384E-3</v>
      </c>
      <c r="K730" s="66">
        <v>5.1284853111639381E-4</v>
      </c>
      <c r="L730" s="56"/>
    </row>
    <row r="731" spans="1:17" x14ac:dyDescent="0.25">
      <c r="A731" s="1" t="s">
        <v>13</v>
      </c>
      <c r="B731" s="66">
        <v>9.7087378640776698E-2</v>
      </c>
      <c r="C731" s="66">
        <v>1.0959147623887784E-2</v>
      </c>
      <c r="D731" s="66">
        <v>0.22330097087378639</v>
      </c>
      <c r="E731" s="66">
        <v>2.5206039534941903E-2</v>
      </c>
      <c r="F731" s="66">
        <v>0.20388349514563106</v>
      </c>
      <c r="G731" s="66">
        <v>2.3014210010164345E-2</v>
      </c>
      <c r="H731" s="66">
        <v>0.46601941747572817</v>
      </c>
      <c r="I731" s="66">
        <v>5.260390859466136E-2</v>
      </c>
      <c r="J731" s="66">
        <v>9.7087378640776708E-3</v>
      </c>
      <c r="K731" s="66">
        <v>1.0959147623887783E-3</v>
      </c>
      <c r="L731" s="56"/>
    </row>
    <row r="732" spans="1:17" x14ac:dyDescent="0.25">
      <c r="A732" s="1" t="s">
        <v>14</v>
      </c>
      <c r="B732" s="66">
        <v>0.66949152542373014</v>
      </c>
      <c r="C732" s="66">
        <v>3.3261799376449547E-2</v>
      </c>
      <c r="D732" s="66">
        <v>0.30508474576271216</v>
      </c>
      <c r="E732" s="66">
        <v>1.5157275665217497E-2</v>
      </c>
      <c r="F732" s="66">
        <v>0</v>
      </c>
      <c r="G732" s="66">
        <v>0</v>
      </c>
      <c r="H732" s="66">
        <v>0</v>
      </c>
      <c r="I732" s="66">
        <v>0</v>
      </c>
      <c r="J732" s="66">
        <v>2.5423728813559365E-2</v>
      </c>
      <c r="K732" s="66">
        <v>1.2631063054347924E-3</v>
      </c>
      <c r="L732" s="56"/>
    </row>
    <row r="733" spans="1:17" x14ac:dyDescent="0.25">
      <c r="A733" s="1" t="s">
        <v>15</v>
      </c>
      <c r="B733" s="66">
        <v>0.18478260869565216</v>
      </c>
      <c r="C733" s="66">
        <v>1.8276520210524692E-2</v>
      </c>
      <c r="D733" s="66">
        <v>0.35869565217391303</v>
      </c>
      <c r="E733" s="66">
        <v>3.5477950996900876E-2</v>
      </c>
      <c r="F733" s="66">
        <v>0.11956521739130435</v>
      </c>
      <c r="G733" s="66">
        <v>1.1825983665633626E-2</v>
      </c>
      <c r="H733" s="66">
        <v>0.11956521739130435</v>
      </c>
      <c r="I733" s="66">
        <v>1.1825983665633626E-2</v>
      </c>
      <c r="J733" s="66">
        <v>0.21739130434782608</v>
      </c>
      <c r="K733" s="66">
        <v>2.1501788482970227E-2</v>
      </c>
      <c r="L733" s="56"/>
    </row>
    <row r="734" spans="1:17" x14ac:dyDescent="0.25">
      <c r="A734" s="1" t="s">
        <v>16</v>
      </c>
      <c r="B734" s="66">
        <v>0.28448275862068884</v>
      </c>
      <c r="C734" s="66">
        <v>2.5852853934016304E-2</v>
      </c>
      <c r="D734" s="66">
        <v>0.37068965517241281</v>
      </c>
      <c r="E734" s="66">
        <v>3.3687052095839422E-2</v>
      </c>
      <c r="F734" s="66">
        <v>0.12068965517241345</v>
      </c>
      <c r="G734" s="66">
        <v>1.0967877426552371E-2</v>
      </c>
      <c r="H734" s="66">
        <v>0.16379310344827541</v>
      </c>
      <c r="I734" s="66">
        <v>1.4884976507463931E-2</v>
      </c>
      <c r="J734" s="66">
        <v>6.0344827586206733E-2</v>
      </c>
      <c r="K734" s="66">
        <v>5.4839387132761862E-3</v>
      </c>
      <c r="L734" s="56"/>
    </row>
    <row r="735" spans="1:17" x14ac:dyDescent="0.25">
      <c r="A735" s="1" t="s">
        <v>17</v>
      </c>
      <c r="B735" s="66">
        <v>0.13114754098360643</v>
      </c>
      <c r="C735" s="66">
        <v>5.3212126437608464E-3</v>
      </c>
      <c r="D735" s="66">
        <v>9.8360655737704833E-2</v>
      </c>
      <c r="E735" s="66">
        <v>3.990909482820635E-3</v>
      </c>
      <c r="F735" s="66">
        <v>0.47540983606557369</v>
      </c>
      <c r="G735" s="66">
        <v>1.9289395833633084E-2</v>
      </c>
      <c r="H735" s="66">
        <v>0.2786885245901638</v>
      </c>
      <c r="I735" s="66">
        <v>1.1307576867991801E-2</v>
      </c>
      <c r="J735" s="66">
        <v>1.6393442622950803E-2</v>
      </c>
      <c r="K735" s="66">
        <v>6.6515158047010579E-4</v>
      </c>
      <c r="L735" s="56"/>
    </row>
    <row r="742" spans="1:8" ht="36.75" customHeight="1" x14ac:dyDescent="0.25">
      <c r="A742" s="147" t="s">
        <v>281</v>
      </c>
      <c r="B742" s="1" t="s">
        <v>277</v>
      </c>
      <c r="C742" s="1" t="s">
        <v>276</v>
      </c>
      <c r="D742" s="1" t="s">
        <v>278</v>
      </c>
      <c r="E742" s="1" t="s">
        <v>279</v>
      </c>
      <c r="F742" s="1" t="s">
        <v>280</v>
      </c>
      <c r="G742" s="1" t="s">
        <v>274</v>
      </c>
      <c r="H742" s="56"/>
    </row>
    <row r="743" spans="1:8" x14ac:dyDescent="0.25">
      <c r="A743" s="120"/>
      <c r="B743" s="1" t="s">
        <v>159</v>
      </c>
      <c r="C743" s="1" t="s">
        <v>159</v>
      </c>
      <c r="D743" s="1" t="s">
        <v>159</v>
      </c>
      <c r="E743" s="1" t="s">
        <v>159</v>
      </c>
      <c r="F743" s="1" t="s">
        <v>159</v>
      </c>
      <c r="G743" s="1" t="s">
        <v>159</v>
      </c>
      <c r="H743" s="56"/>
    </row>
    <row r="744" spans="1:8" ht="15.75" customHeight="1" x14ac:dyDescent="0.25">
      <c r="A744" s="1" t="s">
        <v>93</v>
      </c>
      <c r="B744" s="67">
        <v>15.001601064882079</v>
      </c>
      <c r="C744" s="67">
        <v>111.81346965882229</v>
      </c>
      <c r="D744" s="67">
        <v>9.4029324896231046</v>
      </c>
      <c r="E744" s="68">
        <v>26.963146568932434</v>
      </c>
      <c r="F744" s="68">
        <v>7.2750000000000004</v>
      </c>
      <c r="G744" s="67">
        <v>46.791785088876033</v>
      </c>
      <c r="H744" s="56"/>
    </row>
    <row r="745" spans="1:8" ht="24" customHeight="1" x14ac:dyDescent="0.25">
      <c r="A745" s="1" t="s">
        <v>94</v>
      </c>
      <c r="B745" s="67">
        <v>19.696677722838082</v>
      </c>
      <c r="C745" s="67">
        <v>58.736539737260799</v>
      </c>
      <c r="D745" s="67">
        <v>11.741802192179515</v>
      </c>
      <c r="E745" s="68">
        <v>25.962817713525091</v>
      </c>
      <c r="F745" s="68">
        <v>5.020685701686693</v>
      </c>
      <c r="G745" s="67">
        <v>45.43312618927186</v>
      </c>
      <c r="H745" s="56"/>
    </row>
    <row r="746" spans="1:8" ht="24" customHeight="1" x14ac:dyDescent="0.25">
      <c r="A746" s="1" t="s">
        <v>95</v>
      </c>
      <c r="B746" s="67">
        <v>20.376552687639315</v>
      </c>
      <c r="C746" s="67">
        <v>100.96524587053219</v>
      </c>
      <c r="D746" s="67">
        <v>14.424851214753824</v>
      </c>
      <c r="E746" s="68">
        <v>34.242417703582952</v>
      </c>
      <c r="F746" s="68">
        <v>7.574373396848662</v>
      </c>
      <c r="G746" s="67">
        <v>52.271294372746674</v>
      </c>
      <c r="H746" s="56"/>
    </row>
    <row r="747" spans="1:8" ht="24" customHeight="1" x14ac:dyDescent="0.25">
      <c r="A747" s="1" t="s">
        <v>96</v>
      </c>
      <c r="B747" s="67">
        <v>18.614839338838152</v>
      </c>
      <c r="C747" s="67">
        <v>163.28927000559673</v>
      </c>
      <c r="D747" s="67">
        <v>14.01223283553278</v>
      </c>
      <c r="E747" s="68">
        <v>27.786542489612827</v>
      </c>
      <c r="F747" s="68">
        <v>16.772128011859721</v>
      </c>
      <c r="G747" s="67">
        <v>46.33915364620551</v>
      </c>
      <c r="H747" s="56"/>
    </row>
    <row r="748" spans="1:8" ht="24" customHeight="1" x14ac:dyDescent="0.25">
      <c r="A748" s="1" t="s">
        <v>97</v>
      </c>
      <c r="B748" s="67">
        <v>23.768619614811076</v>
      </c>
      <c r="C748" s="67">
        <v>81.915791048209243</v>
      </c>
      <c r="D748" s="67">
        <v>19.432264721095301</v>
      </c>
      <c r="E748" s="68">
        <v>30.022162163645536</v>
      </c>
      <c r="F748" s="68">
        <v>15.396027087000395</v>
      </c>
      <c r="G748" s="67">
        <v>48.78117628828695</v>
      </c>
      <c r="H748" s="56"/>
    </row>
    <row r="749" spans="1:8" ht="24" customHeight="1" x14ac:dyDescent="0.25">
      <c r="A749" s="1" t="s">
        <v>98</v>
      </c>
      <c r="B749" s="67">
        <v>24.229133914274609</v>
      </c>
      <c r="C749" s="67">
        <v>144.52502322922439</v>
      </c>
      <c r="D749" s="67">
        <v>22.550618869069723</v>
      </c>
      <c r="E749" s="68">
        <v>27.540160178052741</v>
      </c>
      <c r="F749" s="68">
        <v>11.727454420431522</v>
      </c>
      <c r="G749" s="67">
        <v>49.150209220832096</v>
      </c>
      <c r="H749" s="56"/>
    </row>
    <row r="750" spans="1:8" ht="24" customHeight="1" x14ac:dyDescent="0.25">
      <c r="A750" s="1" t="s">
        <v>99</v>
      </c>
      <c r="B750" s="67">
        <v>27.729254306218344</v>
      </c>
      <c r="C750" s="67">
        <v>4</v>
      </c>
      <c r="D750" s="67">
        <v>35.123691297707992</v>
      </c>
      <c r="E750" s="68">
        <v>27.971627977651778</v>
      </c>
      <c r="F750" s="68">
        <v>14.558864119174382</v>
      </c>
      <c r="G750" s="67">
        <v>50.954990970286588</v>
      </c>
      <c r="H750" s="56"/>
    </row>
    <row r="751" spans="1:8" ht="24" customHeight="1" x14ac:dyDescent="0.25">
      <c r="A751" s="1" t="s">
        <v>100</v>
      </c>
      <c r="B751" s="67">
        <v>30.881827200086324</v>
      </c>
      <c r="C751" s="69"/>
      <c r="D751" s="67">
        <v>36.162522935261372</v>
      </c>
      <c r="E751" s="68">
        <v>29.455040551857333</v>
      </c>
      <c r="F751" s="68">
        <v>35.40254657700364</v>
      </c>
      <c r="G751" s="67">
        <v>50.513194339430008</v>
      </c>
      <c r="H751" s="56"/>
    </row>
    <row r="752" spans="1:8" ht="24" customHeight="1" x14ac:dyDescent="0.25">
      <c r="A752" s="1" t="s">
        <v>101</v>
      </c>
      <c r="B752" s="67">
        <v>23.132585096316269</v>
      </c>
      <c r="C752" s="67">
        <v>1</v>
      </c>
      <c r="D752" s="67">
        <v>39.412520479841938</v>
      </c>
      <c r="E752" s="68">
        <v>28.025157575710359</v>
      </c>
      <c r="F752" s="68">
        <v>15.433824180836147</v>
      </c>
      <c r="G752" s="67">
        <v>60.010755572984891</v>
      </c>
      <c r="H752" s="56"/>
    </row>
    <row r="753" spans="1:20" ht="24" customHeight="1" x14ac:dyDescent="0.25">
      <c r="A753" s="1" t="s">
        <v>102</v>
      </c>
      <c r="B753" s="67">
        <v>24.534454464304279</v>
      </c>
      <c r="C753" s="67">
        <v>1.6666666666666667</v>
      </c>
      <c r="D753" s="67">
        <v>45.751648519804618</v>
      </c>
      <c r="E753" s="68">
        <v>30</v>
      </c>
      <c r="F753" s="69"/>
      <c r="G753" s="67">
        <v>42.986117170394721</v>
      </c>
      <c r="H753" s="56"/>
    </row>
    <row r="754" spans="1:20" ht="24" customHeight="1" x14ac:dyDescent="0.25">
      <c r="A754" s="1" t="s">
        <v>103</v>
      </c>
      <c r="B754" s="67">
        <v>33.115829051236304</v>
      </c>
      <c r="C754" s="69"/>
      <c r="D754" s="67">
        <v>11.325922701382495</v>
      </c>
      <c r="E754" s="68">
        <v>30</v>
      </c>
      <c r="F754" s="69"/>
      <c r="G754" s="67">
        <v>33.967418181787707</v>
      </c>
      <c r="H754" s="56"/>
    </row>
    <row r="755" spans="1:20" x14ac:dyDescent="0.25">
      <c r="A755" s="1" t="s">
        <v>104</v>
      </c>
      <c r="B755" s="67">
        <v>9.9629270686337623</v>
      </c>
      <c r="C755" s="69"/>
      <c r="D755" s="67">
        <v>8.2844512257456717</v>
      </c>
      <c r="E755" s="69"/>
      <c r="F755" s="69"/>
      <c r="G755" s="67">
        <v>52.5</v>
      </c>
      <c r="H755" s="56"/>
    </row>
    <row r="760" spans="1:20" ht="12.75" customHeight="1" x14ac:dyDescent="0.25">
      <c r="A760" s="147" t="s">
        <v>281</v>
      </c>
      <c r="B760" s="156" t="s">
        <v>21</v>
      </c>
      <c r="C760" s="143"/>
      <c r="D760" s="143"/>
      <c r="E760" s="143"/>
      <c r="F760" s="143"/>
      <c r="G760" s="143"/>
      <c r="H760" s="143"/>
      <c r="I760" s="143"/>
      <c r="J760" s="143"/>
      <c r="K760" s="143"/>
      <c r="L760" s="143"/>
      <c r="M760" s="143"/>
      <c r="N760" s="143"/>
      <c r="O760" s="143"/>
      <c r="P760" s="143"/>
      <c r="Q760" s="143"/>
      <c r="R760" s="143"/>
      <c r="S760" s="144"/>
      <c r="T760" s="56"/>
    </row>
    <row r="761" spans="1:20" x14ac:dyDescent="0.25">
      <c r="A761" s="148"/>
      <c r="B761" s="156" t="s">
        <v>323</v>
      </c>
      <c r="C761" s="143"/>
      <c r="D761" s="143"/>
      <c r="E761" s="143"/>
      <c r="F761" s="143"/>
      <c r="G761" s="144"/>
      <c r="H761" s="156" t="s">
        <v>23</v>
      </c>
      <c r="I761" s="143"/>
      <c r="J761" s="143"/>
      <c r="K761" s="143"/>
      <c r="L761" s="143"/>
      <c r="M761" s="144"/>
      <c r="N761" s="156" t="s">
        <v>24</v>
      </c>
      <c r="O761" s="143"/>
      <c r="P761" s="143"/>
      <c r="Q761" s="143"/>
      <c r="R761" s="143"/>
      <c r="S761" s="144"/>
      <c r="T761" s="56"/>
    </row>
    <row r="762" spans="1:20" ht="51" x14ac:dyDescent="0.25">
      <c r="A762" s="148"/>
      <c r="B762" s="1" t="s">
        <v>273</v>
      </c>
      <c r="C762" s="1" t="s">
        <v>275</v>
      </c>
      <c r="D762" s="1" t="s">
        <v>312</v>
      </c>
      <c r="E762" s="1" t="s">
        <v>307</v>
      </c>
      <c r="F762" s="1" t="s">
        <v>306</v>
      </c>
      <c r="G762" s="1" t="s">
        <v>304</v>
      </c>
      <c r="H762" s="1" t="s">
        <v>273</v>
      </c>
      <c r="I762" s="1" t="s">
        <v>275</v>
      </c>
      <c r="J762" s="1" t="s">
        <v>312</v>
      </c>
      <c r="K762" s="1" t="s">
        <v>307</v>
      </c>
      <c r="L762" s="1" t="s">
        <v>306</v>
      </c>
      <c r="M762" s="1" t="s">
        <v>304</v>
      </c>
      <c r="N762" s="1" t="s">
        <v>273</v>
      </c>
      <c r="O762" s="1" t="s">
        <v>275</v>
      </c>
      <c r="P762" s="1" t="s">
        <v>312</v>
      </c>
      <c r="Q762" s="1" t="s">
        <v>307</v>
      </c>
      <c r="R762" s="1" t="s">
        <v>306</v>
      </c>
      <c r="S762" s="1" t="s">
        <v>304</v>
      </c>
      <c r="T762" s="56"/>
    </row>
    <row r="763" spans="1:20" x14ac:dyDescent="0.25">
      <c r="A763" s="120"/>
      <c r="B763" s="1" t="s">
        <v>159</v>
      </c>
      <c r="C763" s="1" t="s">
        <v>159</v>
      </c>
      <c r="D763" s="1" t="s">
        <v>159</v>
      </c>
      <c r="E763" s="1" t="s">
        <v>159</v>
      </c>
      <c r="F763" s="1" t="s">
        <v>159</v>
      </c>
      <c r="G763" s="1" t="s">
        <v>159</v>
      </c>
      <c r="H763" s="1" t="s">
        <v>159</v>
      </c>
      <c r="I763" s="1" t="s">
        <v>159</v>
      </c>
      <c r="J763" s="1" t="s">
        <v>159</v>
      </c>
      <c r="K763" s="1" t="s">
        <v>159</v>
      </c>
      <c r="L763" s="1" t="s">
        <v>159</v>
      </c>
      <c r="M763" s="1" t="s">
        <v>159</v>
      </c>
      <c r="N763" s="1" t="s">
        <v>159</v>
      </c>
      <c r="O763" s="1" t="s">
        <v>159</v>
      </c>
      <c r="P763" s="1" t="s">
        <v>159</v>
      </c>
      <c r="Q763" s="1" t="s">
        <v>159</v>
      </c>
      <c r="R763" s="1" t="s">
        <v>159</v>
      </c>
      <c r="S763" s="1" t="s">
        <v>159</v>
      </c>
      <c r="T763" s="56"/>
    </row>
    <row r="764" spans="1:20" ht="15.75" customHeight="1" x14ac:dyDescent="0.25">
      <c r="A764" s="1" t="s">
        <v>93</v>
      </c>
      <c r="B764" s="67">
        <v>15.021560178279241</v>
      </c>
      <c r="C764" s="67">
        <v>111.81346965882229</v>
      </c>
      <c r="D764" s="67">
        <v>9.4341834786966494</v>
      </c>
      <c r="E764" s="68">
        <v>26.963146568932434</v>
      </c>
      <c r="F764" s="68">
        <v>7.2750000000000004</v>
      </c>
      <c r="G764" s="67">
        <v>46.791785088876033</v>
      </c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56"/>
    </row>
    <row r="765" spans="1:20" ht="24" customHeight="1" x14ac:dyDescent="0.25">
      <c r="A765" s="1" t="s">
        <v>94</v>
      </c>
      <c r="B765" s="67">
        <v>19.779639085781739</v>
      </c>
      <c r="C765" s="67">
        <v>58.736539737260799</v>
      </c>
      <c r="D765" s="67">
        <v>11.72437102387847</v>
      </c>
      <c r="E765" s="68">
        <v>25.962817713525091</v>
      </c>
      <c r="F765" s="68">
        <v>5.020685701686693</v>
      </c>
      <c r="G765" s="67">
        <v>45.325477977524343</v>
      </c>
      <c r="H765" s="67">
        <v>8.3994628219880667</v>
      </c>
      <c r="I765" s="69"/>
      <c r="J765" s="67">
        <v>2.6201442319330823</v>
      </c>
      <c r="K765" s="69"/>
      <c r="L765" s="69"/>
      <c r="M765" s="67">
        <v>42</v>
      </c>
      <c r="N765" s="69"/>
      <c r="O765" s="69"/>
      <c r="P765" s="69"/>
      <c r="Q765" s="69"/>
      <c r="R765" s="69"/>
      <c r="S765" s="69"/>
      <c r="T765" s="56"/>
    </row>
    <row r="766" spans="1:20" ht="24" customHeight="1" x14ac:dyDescent="0.25">
      <c r="A766" s="1" t="s">
        <v>95</v>
      </c>
      <c r="B766" s="67">
        <v>20.399688722550678</v>
      </c>
      <c r="C766" s="67">
        <v>100.96524587053219</v>
      </c>
      <c r="D766" s="67">
        <v>14.439702600816011</v>
      </c>
      <c r="E766" s="68">
        <v>34.242417703582952</v>
      </c>
      <c r="F766" s="68">
        <v>7.574373396848662</v>
      </c>
      <c r="G766" s="67">
        <v>52.219062903788021</v>
      </c>
      <c r="H766" s="69"/>
      <c r="I766" s="69"/>
      <c r="J766" s="69"/>
      <c r="K766" s="69"/>
      <c r="L766" s="69"/>
      <c r="M766" s="69"/>
      <c r="N766" s="67">
        <v>19.8</v>
      </c>
      <c r="O766" s="69"/>
      <c r="P766" s="67">
        <v>12.87</v>
      </c>
      <c r="Q766" s="69"/>
      <c r="R766" s="69"/>
      <c r="S766" s="67">
        <v>63</v>
      </c>
      <c r="T766" s="56"/>
    </row>
    <row r="767" spans="1:20" ht="24" customHeight="1" x14ac:dyDescent="0.25">
      <c r="A767" s="1" t="s">
        <v>96</v>
      </c>
      <c r="B767" s="67">
        <v>18.242638429108869</v>
      </c>
      <c r="C767" s="67">
        <v>163.28927000559673</v>
      </c>
      <c r="D767" s="67">
        <v>13.888058288473637</v>
      </c>
      <c r="E767" s="68">
        <v>28.485937068591927</v>
      </c>
      <c r="F767" s="68">
        <v>16.772128011859721</v>
      </c>
      <c r="G767" s="67">
        <v>46.432049392400501</v>
      </c>
      <c r="H767" s="69"/>
      <c r="I767" s="69"/>
      <c r="J767" s="69"/>
      <c r="K767" s="69"/>
      <c r="L767" s="69"/>
      <c r="M767" s="69"/>
      <c r="N767" s="67">
        <v>50.673515012444483</v>
      </c>
      <c r="O767" s="69"/>
      <c r="P767" s="67">
        <v>26.810659051026192</v>
      </c>
      <c r="Q767" s="69"/>
      <c r="R767" s="69"/>
      <c r="S767" s="67">
        <v>42</v>
      </c>
      <c r="T767" s="56"/>
    </row>
    <row r="768" spans="1:20" ht="24" customHeight="1" x14ac:dyDescent="0.25">
      <c r="A768" s="1" t="s">
        <v>97</v>
      </c>
      <c r="B768" s="67">
        <v>23.88555771905289</v>
      </c>
      <c r="C768" s="67">
        <v>81.915791048209243</v>
      </c>
      <c r="D768" s="67">
        <v>19.379288973327789</v>
      </c>
      <c r="E768" s="68">
        <v>30.023115563816113</v>
      </c>
      <c r="F768" s="68">
        <v>15.396027087000395</v>
      </c>
      <c r="G768" s="67">
        <v>48.870497926735396</v>
      </c>
      <c r="H768" s="67">
        <v>10.3467621649799</v>
      </c>
      <c r="I768" s="69"/>
      <c r="J768" s="67">
        <v>44.129125748232404</v>
      </c>
      <c r="K768" s="68">
        <v>30</v>
      </c>
      <c r="L768" s="69"/>
      <c r="M768" s="67">
        <v>42</v>
      </c>
      <c r="N768" s="67">
        <v>14.670549282826617</v>
      </c>
      <c r="O768" s="69"/>
      <c r="P768" s="67">
        <v>8.1042250334488415</v>
      </c>
      <c r="Q768" s="69"/>
      <c r="R768" s="69"/>
      <c r="S768" s="67">
        <v>42</v>
      </c>
      <c r="T768" s="56"/>
    </row>
    <row r="769" spans="1:26" ht="24" customHeight="1" x14ac:dyDescent="0.25">
      <c r="A769" s="1" t="s">
        <v>98</v>
      </c>
      <c r="B769" s="67">
        <v>24.229133914274609</v>
      </c>
      <c r="C769" s="67">
        <v>144.52502322922439</v>
      </c>
      <c r="D769" s="67">
        <v>22.550618869069723</v>
      </c>
      <c r="E769" s="68">
        <v>27.540160178052741</v>
      </c>
      <c r="F769" s="68">
        <v>11.727454420431522</v>
      </c>
      <c r="G769" s="67">
        <v>49.150209220832096</v>
      </c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56"/>
    </row>
    <row r="770" spans="1:26" ht="24" customHeight="1" x14ac:dyDescent="0.25">
      <c r="A770" s="1" t="s">
        <v>99</v>
      </c>
      <c r="B770" s="67">
        <v>27.865635272053424</v>
      </c>
      <c r="C770" s="67">
        <v>4</v>
      </c>
      <c r="D770" s="67">
        <v>35.230072174429012</v>
      </c>
      <c r="E770" s="68">
        <v>27.971627977651778</v>
      </c>
      <c r="F770" s="68">
        <v>14.096791448359602</v>
      </c>
      <c r="G770" s="67">
        <v>50.941767394254761</v>
      </c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56"/>
    </row>
    <row r="771" spans="1:26" ht="24" customHeight="1" x14ac:dyDescent="0.25">
      <c r="A771" s="1" t="s">
        <v>100</v>
      </c>
      <c r="B771" s="67">
        <v>30.881827200086324</v>
      </c>
      <c r="C771" s="69"/>
      <c r="D771" s="67">
        <v>36.162522935261372</v>
      </c>
      <c r="E771" s="68">
        <v>29.455040551857333</v>
      </c>
      <c r="F771" s="68">
        <v>35.40254657700364</v>
      </c>
      <c r="G771" s="67">
        <v>50.513194339430008</v>
      </c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56"/>
    </row>
    <row r="772" spans="1:26" ht="24" customHeight="1" x14ac:dyDescent="0.25">
      <c r="A772" s="1" t="s">
        <v>101</v>
      </c>
      <c r="B772" s="67">
        <v>23.132585096316269</v>
      </c>
      <c r="C772" s="67">
        <v>1</v>
      </c>
      <c r="D772" s="67">
        <v>39.412520479841938</v>
      </c>
      <c r="E772" s="68">
        <v>28.025157575710359</v>
      </c>
      <c r="F772" s="68">
        <v>15.433824180836147</v>
      </c>
      <c r="G772" s="67">
        <v>60.010755572984891</v>
      </c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56"/>
    </row>
    <row r="773" spans="1:26" ht="24" customHeight="1" x14ac:dyDescent="0.25">
      <c r="A773" s="1" t="s">
        <v>102</v>
      </c>
      <c r="B773" s="67">
        <v>24.92731305283024</v>
      </c>
      <c r="C773" s="67">
        <v>1</v>
      </c>
      <c r="D773" s="67">
        <v>52.743866814053838</v>
      </c>
      <c r="E773" s="68">
        <v>30</v>
      </c>
      <c r="F773" s="69"/>
      <c r="G773" s="67">
        <v>43.598091127485496</v>
      </c>
      <c r="H773" s="67">
        <v>23.86</v>
      </c>
      <c r="I773" s="67">
        <v>2</v>
      </c>
      <c r="J773" s="67">
        <v>33.747500000000002</v>
      </c>
      <c r="K773" s="68">
        <v>30</v>
      </c>
      <c r="L773" s="69"/>
      <c r="M773" s="67">
        <v>42</v>
      </c>
      <c r="N773" s="69"/>
      <c r="O773" s="69"/>
      <c r="P773" s="69"/>
      <c r="Q773" s="69"/>
      <c r="R773" s="69"/>
      <c r="S773" s="69"/>
      <c r="T773" s="56"/>
    </row>
    <row r="774" spans="1:26" ht="24" customHeight="1" x14ac:dyDescent="0.25">
      <c r="A774" s="1" t="s">
        <v>103</v>
      </c>
      <c r="B774" s="67">
        <v>33.115829051236304</v>
      </c>
      <c r="C774" s="69"/>
      <c r="D774" s="67">
        <v>11.325922701382495</v>
      </c>
      <c r="E774" s="68">
        <v>30</v>
      </c>
      <c r="F774" s="69"/>
      <c r="G774" s="67">
        <v>33.967418181787707</v>
      </c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56"/>
    </row>
    <row r="775" spans="1:26" x14ac:dyDescent="0.25">
      <c r="A775" s="1" t="s">
        <v>104</v>
      </c>
      <c r="B775" s="67">
        <v>9.9629270686337623</v>
      </c>
      <c r="C775" s="69"/>
      <c r="D775" s="67">
        <v>8.2844512257456717</v>
      </c>
      <c r="E775" s="69"/>
      <c r="F775" s="69"/>
      <c r="G775" s="67">
        <v>52.5</v>
      </c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56"/>
    </row>
    <row r="780" spans="1:26" ht="12.75" customHeight="1" x14ac:dyDescent="0.25">
      <c r="A780" s="147" t="s">
        <v>281</v>
      </c>
      <c r="B780" s="156" t="s">
        <v>26</v>
      </c>
      <c r="C780" s="143"/>
      <c r="D780" s="143"/>
      <c r="E780" s="143"/>
      <c r="F780" s="143"/>
      <c r="G780" s="143"/>
      <c r="H780" s="143"/>
      <c r="I780" s="143"/>
      <c r="J780" s="143"/>
      <c r="K780" s="143"/>
      <c r="L780" s="143"/>
      <c r="M780" s="143"/>
      <c r="N780" s="143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4"/>
      <c r="Z780" s="56"/>
    </row>
    <row r="781" spans="1:26" x14ac:dyDescent="0.25">
      <c r="A781" s="148"/>
      <c r="B781" s="156" t="s">
        <v>143</v>
      </c>
      <c r="C781" s="143"/>
      <c r="D781" s="143"/>
      <c r="E781" s="143"/>
      <c r="F781" s="143"/>
      <c r="G781" s="144"/>
      <c r="H781" s="156" t="s">
        <v>144</v>
      </c>
      <c r="I781" s="143"/>
      <c r="J781" s="143"/>
      <c r="K781" s="143"/>
      <c r="L781" s="143"/>
      <c r="M781" s="144"/>
      <c r="N781" s="156" t="s">
        <v>145</v>
      </c>
      <c r="O781" s="143"/>
      <c r="P781" s="143"/>
      <c r="Q781" s="143"/>
      <c r="R781" s="143"/>
      <c r="S781" s="144"/>
      <c r="T781" s="156" t="s">
        <v>27</v>
      </c>
      <c r="U781" s="143"/>
      <c r="V781" s="143"/>
      <c r="W781" s="143"/>
      <c r="X781" s="143"/>
      <c r="Y781" s="144"/>
      <c r="Z781" s="56"/>
    </row>
    <row r="782" spans="1:26" ht="51" x14ac:dyDescent="0.25">
      <c r="A782" s="148"/>
      <c r="B782" s="1" t="s">
        <v>273</v>
      </c>
      <c r="C782" s="1" t="s">
        <v>275</v>
      </c>
      <c r="D782" s="1" t="s">
        <v>312</v>
      </c>
      <c r="E782" s="1" t="s">
        <v>307</v>
      </c>
      <c r="F782" s="1" t="s">
        <v>306</v>
      </c>
      <c r="G782" s="1" t="s">
        <v>304</v>
      </c>
      <c r="H782" s="1" t="s">
        <v>273</v>
      </c>
      <c r="I782" s="1" t="s">
        <v>275</v>
      </c>
      <c r="J782" s="1" t="s">
        <v>312</v>
      </c>
      <c r="K782" s="1" t="s">
        <v>307</v>
      </c>
      <c r="L782" s="1" t="s">
        <v>306</v>
      </c>
      <c r="M782" s="1" t="s">
        <v>304</v>
      </c>
      <c r="N782" s="1" t="s">
        <v>273</v>
      </c>
      <c r="O782" s="1" t="s">
        <v>275</v>
      </c>
      <c r="P782" s="1" t="s">
        <v>312</v>
      </c>
      <c r="Q782" s="1" t="s">
        <v>307</v>
      </c>
      <c r="R782" s="1" t="s">
        <v>306</v>
      </c>
      <c r="S782" s="1" t="s">
        <v>304</v>
      </c>
      <c r="T782" s="1" t="s">
        <v>273</v>
      </c>
      <c r="U782" s="1" t="s">
        <v>275</v>
      </c>
      <c r="V782" s="1" t="s">
        <v>312</v>
      </c>
      <c r="W782" s="1" t="s">
        <v>307</v>
      </c>
      <c r="X782" s="1" t="s">
        <v>306</v>
      </c>
      <c r="Y782" s="1" t="s">
        <v>304</v>
      </c>
      <c r="Z782" s="56"/>
    </row>
    <row r="783" spans="1:26" x14ac:dyDescent="0.25">
      <c r="A783" s="120"/>
      <c r="B783" s="1" t="s">
        <v>159</v>
      </c>
      <c r="C783" s="1" t="s">
        <v>159</v>
      </c>
      <c r="D783" s="1" t="s">
        <v>159</v>
      </c>
      <c r="E783" s="1" t="s">
        <v>159</v>
      </c>
      <c r="F783" s="1" t="s">
        <v>159</v>
      </c>
      <c r="G783" s="1" t="s">
        <v>159</v>
      </c>
      <c r="H783" s="1" t="s">
        <v>159</v>
      </c>
      <c r="I783" s="1" t="s">
        <v>159</v>
      </c>
      <c r="J783" s="1" t="s">
        <v>159</v>
      </c>
      <c r="K783" s="1" t="s">
        <v>159</v>
      </c>
      <c r="L783" s="1" t="s">
        <v>159</v>
      </c>
      <c r="M783" s="1" t="s">
        <v>159</v>
      </c>
      <c r="N783" s="1" t="s">
        <v>159</v>
      </c>
      <c r="O783" s="1" t="s">
        <v>159</v>
      </c>
      <c r="P783" s="1" t="s">
        <v>159</v>
      </c>
      <c r="Q783" s="1" t="s">
        <v>159</v>
      </c>
      <c r="R783" s="1" t="s">
        <v>159</v>
      </c>
      <c r="S783" s="1" t="s">
        <v>159</v>
      </c>
      <c r="T783" s="1" t="s">
        <v>159</v>
      </c>
      <c r="U783" s="1" t="s">
        <v>159</v>
      </c>
      <c r="V783" s="1" t="s">
        <v>159</v>
      </c>
      <c r="W783" s="1" t="s">
        <v>159</v>
      </c>
      <c r="X783" s="1" t="s">
        <v>159</v>
      </c>
      <c r="Y783" s="1" t="s">
        <v>159</v>
      </c>
      <c r="Z783" s="56"/>
    </row>
    <row r="784" spans="1:26" ht="15.75" customHeight="1" x14ac:dyDescent="0.25">
      <c r="A784" s="1" t="s">
        <v>93</v>
      </c>
      <c r="B784" s="67">
        <v>14.702805473770141</v>
      </c>
      <c r="C784" s="67">
        <v>111.81346965882229</v>
      </c>
      <c r="D784" s="67">
        <v>10.070176337610473</v>
      </c>
      <c r="E784" s="68">
        <v>28.275398886948732</v>
      </c>
      <c r="F784" s="68">
        <v>21</v>
      </c>
      <c r="G784" s="67">
        <v>44.144376233064307</v>
      </c>
      <c r="H784" s="67">
        <v>18.143007581382896</v>
      </c>
      <c r="I784" s="69"/>
      <c r="J784" s="67">
        <v>15.144506847723276</v>
      </c>
      <c r="K784" s="69"/>
      <c r="L784" s="68">
        <v>2.7</v>
      </c>
      <c r="M784" s="67">
        <v>68.846451943524642</v>
      </c>
      <c r="N784" s="67">
        <v>16.373001086718808</v>
      </c>
      <c r="O784" s="69"/>
      <c r="P784" s="67">
        <v>6.2793444712684172</v>
      </c>
      <c r="Q784" s="68">
        <v>15</v>
      </c>
      <c r="R784" s="69"/>
      <c r="S784" s="67">
        <v>49.793295496836528</v>
      </c>
      <c r="T784" s="69"/>
      <c r="U784" s="69"/>
      <c r="V784" s="69"/>
      <c r="W784" s="69"/>
      <c r="X784" s="69"/>
      <c r="Y784" s="69"/>
      <c r="Z784" s="56"/>
    </row>
    <row r="785" spans="1:26" ht="24" customHeight="1" x14ac:dyDescent="0.25">
      <c r="A785" s="1" t="s">
        <v>94</v>
      </c>
      <c r="B785" s="67">
        <v>19.711035800548867</v>
      </c>
      <c r="C785" s="67">
        <v>55.497253477284417</v>
      </c>
      <c r="D785" s="67">
        <v>13.080175152011464</v>
      </c>
      <c r="E785" s="68">
        <v>26.821384236030681</v>
      </c>
      <c r="F785" s="68">
        <v>5.020685701686693</v>
      </c>
      <c r="G785" s="67">
        <v>46.311325707945358</v>
      </c>
      <c r="H785" s="67">
        <v>19.049667331769836</v>
      </c>
      <c r="I785" s="67">
        <v>63.948782432649317</v>
      </c>
      <c r="J785" s="67">
        <v>9.1496644347921521</v>
      </c>
      <c r="K785" s="69"/>
      <c r="L785" s="69"/>
      <c r="M785" s="67">
        <v>46.187622394150551</v>
      </c>
      <c r="N785" s="67">
        <v>19.143813211739911</v>
      </c>
      <c r="O785" s="69"/>
      <c r="P785" s="67">
        <v>8.1616728065907811</v>
      </c>
      <c r="Q785" s="68">
        <v>22.5</v>
      </c>
      <c r="R785" s="69"/>
      <c r="S785" s="67">
        <v>37.275113058023088</v>
      </c>
      <c r="T785" s="67">
        <v>60</v>
      </c>
      <c r="U785" s="69"/>
      <c r="V785" s="69"/>
      <c r="W785" s="69"/>
      <c r="X785" s="69"/>
      <c r="Y785" s="69"/>
      <c r="Z785" s="56"/>
    </row>
    <row r="786" spans="1:26" ht="24" customHeight="1" x14ac:dyDescent="0.25">
      <c r="A786" s="1" t="s">
        <v>95</v>
      </c>
      <c r="B786" s="67">
        <v>20.047515041346927</v>
      </c>
      <c r="C786" s="67">
        <v>123.38946159529684</v>
      </c>
      <c r="D786" s="67">
        <v>14.28453578338916</v>
      </c>
      <c r="E786" s="68">
        <v>34.937605210048737</v>
      </c>
      <c r="F786" s="68">
        <v>8.5</v>
      </c>
      <c r="G786" s="67">
        <v>48.244562774260736</v>
      </c>
      <c r="H786" s="67">
        <v>27.85299669340521</v>
      </c>
      <c r="I786" s="67">
        <v>8</v>
      </c>
      <c r="J786" s="67">
        <v>20.07181519642419</v>
      </c>
      <c r="K786" s="68">
        <v>30</v>
      </c>
      <c r="L786" s="68">
        <v>5.4</v>
      </c>
      <c r="M786" s="67">
        <v>71.533713357592163</v>
      </c>
      <c r="N786" s="67">
        <v>17.972226055827583</v>
      </c>
      <c r="O786" s="69"/>
      <c r="P786" s="67">
        <v>12.061181314306875</v>
      </c>
      <c r="Q786" s="69"/>
      <c r="R786" s="69"/>
      <c r="S786" s="67">
        <v>44.594797270216098</v>
      </c>
      <c r="T786" s="69"/>
      <c r="U786" s="69"/>
      <c r="V786" s="69"/>
      <c r="W786" s="69"/>
      <c r="X786" s="69"/>
      <c r="Y786" s="69"/>
      <c r="Z786" s="56"/>
    </row>
    <row r="787" spans="1:26" ht="24" customHeight="1" x14ac:dyDescent="0.25">
      <c r="A787" s="1" t="s">
        <v>96</v>
      </c>
      <c r="B787" s="67">
        <v>18.648097096345023</v>
      </c>
      <c r="C787" s="67">
        <v>163.28927000559673</v>
      </c>
      <c r="D787" s="67">
        <v>14.401372801357411</v>
      </c>
      <c r="E787" s="68">
        <v>27.440740457122001</v>
      </c>
      <c r="F787" s="68">
        <v>16.772128011859721</v>
      </c>
      <c r="G787" s="67">
        <v>45.348087608803304</v>
      </c>
      <c r="H787" s="67">
        <v>21.661596531856421</v>
      </c>
      <c r="I787" s="69"/>
      <c r="J787" s="67">
        <v>27.596008239890434</v>
      </c>
      <c r="K787" s="69"/>
      <c r="L787" s="69"/>
      <c r="M787" s="67">
        <v>57.644628916553231</v>
      </c>
      <c r="N787" s="67">
        <v>18.418314611366412</v>
      </c>
      <c r="O787" s="69"/>
      <c r="P787" s="67">
        <v>11.20806463965917</v>
      </c>
      <c r="Q787" s="68">
        <v>30</v>
      </c>
      <c r="R787" s="69"/>
      <c r="S787" s="67">
        <v>45.554829636032274</v>
      </c>
      <c r="T787" s="69"/>
      <c r="U787" s="69"/>
      <c r="V787" s="69"/>
      <c r="W787" s="69"/>
      <c r="X787" s="69"/>
      <c r="Y787" s="69"/>
      <c r="Z787" s="56"/>
    </row>
    <row r="788" spans="1:26" ht="24" customHeight="1" x14ac:dyDescent="0.25">
      <c r="A788" s="1" t="s">
        <v>97</v>
      </c>
      <c r="B788" s="67">
        <v>24.274689358907391</v>
      </c>
      <c r="C788" s="67">
        <v>81.915791048209243</v>
      </c>
      <c r="D788" s="67">
        <v>20.126963325080247</v>
      </c>
      <c r="E788" s="68">
        <v>29.733068025461282</v>
      </c>
      <c r="F788" s="68">
        <v>14.866652926620734</v>
      </c>
      <c r="G788" s="67">
        <v>47.020198429987346</v>
      </c>
      <c r="H788" s="67">
        <v>22.184161687731635</v>
      </c>
      <c r="I788" s="69"/>
      <c r="J788" s="67">
        <v>28.53953178398865</v>
      </c>
      <c r="K788" s="68">
        <v>34.163308418062698</v>
      </c>
      <c r="L788" s="68">
        <v>30</v>
      </c>
      <c r="M788" s="67">
        <v>54.701998586748886</v>
      </c>
      <c r="N788" s="67">
        <v>22.305375652537229</v>
      </c>
      <c r="O788" s="69"/>
      <c r="P788" s="67">
        <v>13.110918864890055</v>
      </c>
      <c r="Q788" s="68">
        <v>30</v>
      </c>
      <c r="R788" s="69"/>
      <c r="S788" s="67">
        <v>55.166788271954999</v>
      </c>
      <c r="T788" s="69"/>
      <c r="U788" s="69"/>
      <c r="V788" s="69"/>
      <c r="W788" s="69"/>
      <c r="X788" s="69"/>
      <c r="Y788" s="69"/>
      <c r="Z788" s="56"/>
    </row>
    <row r="789" spans="1:26" ht="24" customHeight="1" x14ac:dyDescent="0.25">
      <c r="A789" s="1" t="s">
        <v>98</v>
      </c>
      <c r="B789" s="67">
        <v>24.03326747352477</v>
      </c>
      <c r="C789" s="67">
        <v>142.99745124043619</v>
      </c>
      <c r="D789" s="67">
        <v>23.324284016627075</v>
      </c>
      <c r="E789" s="68">
        <v>26.911375129834571</v>
      </c>
      <c r="F789" s="68">
        <v>11.793965427299169</v>
      </c>
      <c r="G789" s="67">
        <v>47.066725721099424</v>
      </c>
      <c r="H789" s="67">
        <v>25.859519070666444</v>
      </c>
      <c r="I789" s="69"/>
      <c r="J789" s="67">
        <v>25.661202578043309</v>
      </c>
      <c r="K789" s="68">
        <v>30</v>
      </c>
      <c r="L789" s="68">
        <v>10.5</v>
      </c>
      <c r="M789" s="67">
        <v>72.968138858659245</v>
      </c>
      <c r="N789" s="67">
        <v>24.143297184965288</v>
      </c>
      <c r="O789" s="67">
        <v>158</v>
      </c>
      <c r="P789" s="67">
        <v>15.443132514096858</v>
      </c>
      <c r="Q789" s="68">
        <v>30</v>
      </c>
      <c r="R789" s="69"/>
      <c r="S789" s="67">
        <v>39.92842494446883</v>
      </c>
      <c r="T789" s="69"/>
      <c r="U789" s="69"/>
      <c r="V789" s="69"/>
      <c r="W789" s="69"/>
      <c r="X789" s="69"/>
      <c r="Y789" s="69"/>
      <c r="Z789" s="56"/>
    </row>
    <row r="790" spans="1:26" ht="24" customHeight="1" x14ac:dyDescent="0.25">
      <c r="A790" s="1" t="s">
        <v>99</v>
      </c>
      <c r="B790" s="67">
        <v>30.513280382780163</v>
      </c>
      <c r="C790" s="67">
        <v>4</v>
      </c>
      <c r="D790" s="67">
        <v>33.109722911200095</v>
      </c>
      <c r="E790" s="68">
        <v>27.604390728977187</v>
      </c>
      <c r="F790" s="68">
        <v>15.337947077331149</v>
      </c>
      <c r="G790" s="67">
        <v>46.87854155838491</v>
      </c>
      <c r="H790" s="67">
        <v>19.345638309599213</v>
      </c>
      <c r="I790" s="69"/>
      <c r="J790" s="67">
        <v>29.321970429473073</v>
      </c>
      <c r="K790" s="69"/>
      <c r="L790" s="68">
        <v>17.100000000000001</v>
      </c>
      <c r="M790" s="67">
        <v>75.031276537208157</v>
      </c>
      <c r="N790" s="67">
        <v>15.231043719724546</v>
      </c>
      <c r="O790" s="69"/>
      <c r="P790" s="67">
        <v>57.498032516672744</v>
      </c>
      <c r="Q790" s="68">
        <v>30</v>
      </c>
      <c r="R790" s="68">
        <v>2.7</v>
      </c>
      <c r="S790" s="67">
        <v>45.834164859583105</v>
      </c>
      <c r="T790" s="69"/>
      <c r="U790" s="69"/>
      <c r="V790" s="69"/>
      <c r="W790" s="69"/>
      <c r="X790" s="69"/>
      <c r="Y790" s="69"/>
      <c r="Z790" s="56"/>
    </row>
    <row r="791" spans="1:26" ht="24" customHeight="1" x14ac:dyDescent="0.25">
      <c r="A791" s="1" t="s">
        <v>100</v>
      </c>
      <c r="B791" s="67">
        <v>28.168111526058464</v>
      </c>
      <c r="C791" s="69"/>
      <c r="D791" s="67">
        <v>32.203263956745054</v>
      </c>
      <c r="E791" s="68">
        <v>29.455040551857333</v>
      </c>
      <c r="F791" s="68">
        <v>35.40254657700364</v>
      </c>
      <c r="G791" s="67">
        <v>45.967952616225752</v>
      </c>
      <c r="H791" s="67">
        <v>49.623754266351796</v>
      </c>
      <c r="I791" s="69"/>
      <c r="J791" s="67">
        <v>76.667324508650793</v>
      </c>
      <c r="K791" s="69"/>
      <c r="L791" s="69"/>
      <c r="M791" s="67">
        <v>88.845471038623529</v>
      </c>
      <c r="N791" s="67">
        <v>60</v>
      </c>
      <c r="O791" s="69"/>
      <c r="P791" s="67">
        <v>15.25</v>
      </c>
      <c r="Q791" s="69"/>
      <c r="R791" s="69"/>
      <c r="S791" s="69"/>
      <c r="T791" s="69"/>
      <c r="U791" s="69"/>
      <c r="V791" s="69"/>
      <c r="W791" s="69"/>
      <c r="X791" s="69"/>
      <c r="Y791" s="69"/>
      <c r="Z791" s="56"/>
    </row>
    <row r="792" spans="1:26" ht="24" customHeight="1" x14ac:dyDescent="0.25">
      <c r="A792" s="1" t="s">
        <v>101</v>
      </c>
      <c r="B792" s="67">
        <v>20.670790509542861</v>
      </c>
      <c r="C792" s="67">
        <v>1</v>
      </c>
      <c r="D792" s="67">
        <v>45.645684125406063</v>
      </c>
      <c r="E792" s="68">
        <v>28.025157575710359</v>
      </c>
      <c r="F792" s="68">
        <v>15.433824180836147</v>
      </c>
      <c r="G792" s="67">
        <v>46.653389664759231</v>
      </c>
      <c r="H792" s="67">
        <v>42</v>
      </c>
      <c r="I792" s="69"/>
      <c r="J792" s="67">
        <v>14.6</v>
      </c>
      <c r="K792" s="69"/>
      <c r="L792" s="69"/>
      <c r="M792" s="67">
        <v>136.5</v>
      </c>
      <c r="N792" s="67">
        <v>15</v>
      </c>
      <c r="O792" s="69"/>
      <c r="P792" s="67">
        <v>12.73</v>
      </c>
      <c r="Q792" s="69"/>
      <c r="R792" s="69"/>
      <c r="S792" s="69"/>
      <c r="T792" s="69"/>
      <c r="U792" s="69"/>
      <c r="V792" s="69"/>
      <c r="W792" s="69"/>
      <c r="X792" s="69"/>
      <c r="Y792" s="69"/>
      <c r="Z792" s="56"/>
    </row>
    <row r="793" spans="1:26" ht="24" customHeight="1" x14ac:dyDescent="0.25">
      <c r="A793" s="1" t="s">
        <v>102</v>
      </c>
      <c r="B793" s="67">
        <v>24.534454464304279</v>
      </c>
      <c r="C793" s="67">
        <v>1.6666666666666667</v>
      </c>
      <c r="D793" s="67">
        <v>45.751648519804618</v>
      </c>
      <c r="E793" s="68">
        <v>30</v>
      </c>
      <c r="F793" s="69"/>
      <c r="G793" s="67">
        <v>42.986117170394721</v>
      </c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56"/>
    </row>
    <row r="794" spans="1:26" ht="24" customHeight="1" x14ac:dyDescent="0.25">
      <c r="A794" s="1" t="s">
        <v>103</v>
      </c>
      <c r="B794" s="67">
        <v>20.475417325438531</v>
      </c>
      <c r="C794" s="69"/>
      <c r="D794" s="67">
        <v>10.319092051022052</v>
      </c>
      <c r="E794" s="68">
        <v>30</v>
      </c>
      <c r="F794" s="69"/>
      <c r="G794" s="67">
        <v>29.205060598275278</v>
      </c>
      <c r="H794" s="67">
        <v>62.136347452242703</v>
      </c>
      <c r="I794" s="69"/>
      <c r="J794" s="67">
        <v>13.637457171090478</v>
      </c>
      <c r="K794" s="69"/>
      <c r="L794" s="69"/>
      <c r="M794" s="67">
        <v>52.5</v>
      </c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56"/>
    </row>
    <row r="795" spans="1:26" x14ac:dyDescent="0.25">
      <c r="A795" s="1" t="s">
        <v>104</v>
      </c>
      <c r="B795" s="67">
        <v>9.9629270686337623</v>
      </c>
      <c r="C795" s="69"/>
      <c r="D795" s="67">
        <v>8.2844512257456717</v>
      </c>
      <c r="E795" s="69"/>
      <c r="F795" s="69"/>
      <c r="G795" s="67">
        <v>52.5</v>
      </c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56"/>
    </row>
    <row r="799" spans="1:26" ht="12.75" customHeight="1" x14ac:dyDescent="0.25">
      <c r="A799" s="173"/>
      <c r="B799" s="156" t="s">
        <v>314</v>
      </c>
      <c r="C799" s="143"/>
      <c r="D799" s="143"/>
      <c r="E799" s="143"/>
      <c r="F799" s="143"/>
      <c r="G799" s="143"/>
      <c r="H799" s="143"/>
      <c r="I799" s="143"/>
      <c r="J799" s="144"/>
    </row>
    <row r="800" spans="1:26" ht="38.25" x14ac:dyDescent="0.25">
      <c r="A800" s="174"/>
      <c r="B800" s="1" t="s">
        <v>283</v>
      </c>
      <c r="C800" s="1" t="s">
        <v>284</v>
      </c>
      <c r="D800" s="1" t="s">
        <v>285</v>
      </c>
      <c r="E800" s="1" t="s">
        <v>286</v>
      </c>
      <c r="F800" s="1" t="s">
        <v>287</v>
      </c>
      <c r="G800" s="1" t="s">
        <v>288</v>
      </c>
      <c r="H800" s="18" t="s">
        <v>315</v>
      </c>
      <c r="I800" s="31" t="s">
        <v>289</v>
      </c>
      <c r="J800" s="19" t="s">
        <v>290</v>
      </c>
    </row>
    <row r="801" spans="1:10" ht="25.5" x14ac:dyDescent="0.25">
      <c r="A801" s="1" t="s">
        <v>282</v>
      </c>
      <c r="B801" s="100">
        <v>5066356.7758205226</v>
      </c>
      <c r="C801" s="100">
        <v>4899569.2344845654</v>
      </c>
      <c r="D801" s="100">
        <v>92297.258736291245</v>
      </c>
      <c r="E801" s="100">
        <v>419068.69949197775</v>
      </c>
      <c r="F801" s="100">
        <v>332812.75336411444</v>
      </c>
      <c r="G801" s="100">
        <v>3935974.7581828679</v>
      </c>
      <c r="H801" s="104">
        <v>14746079.480080338</v>
      </c>
      <c r="I801" s="105">
        <v>57.538533489675444</v>
      </c>
      <c r="J801" s="103">
        <v>0.45039947937123642</v>
      </c>
    </row>
    <row r="804" spans="1:10" ht="51" x14ac:dyDescent="0.25">
      <c r="A804" s="70"/>
      <c r="B804" s="1" t="s">
        <v>291</v>
      </c>
      <c r="C804" s="1" t="s">
        <v>292</v>
      </c>
      <c r="D804" s="1" t="s">
        <v>293</v>
      </c>
      <c r="E804" s="1" t="s">
        <v>294</v>
      </c>
      <c r="F804" s="18" t="s">
        <v>295</v>
      </c>
      <c r="G804" s="19" t="s">
        <v>296</v>
      </c>
    </row>
    <row r="805" spans="1:10" ht="26.25" customHeight="1" x14ac:dyDescent="0.25">
      <c r="A805" s="1" t="s">
        <v>282</v>
      </c>
      <c r="B805" s="101">
        <v>12681628.352869092</v>
      </c>
      <c r="C805" s="100">
        <v>231003023.94832575</v>
      </c>
      <c r="D805" s="100">
        <v>21678740.064291671</v>
      </c>
      <c r="E805" s="100">
        <v>280543.96418297297</v>
      </c>
      <c r="F805" s="104">
        <v>265643936.32966948</v>
      </c>
      <c r="G805" s="102">
        <v>8.1137424210029518</v>
      </c>
    </row>
    <row r="807" spans="1:10" ht="60" customHeight="1" x14ac:dyDescent="0.25"/>
  </sheetData>
  <mergeCells count="286">
    <mergeCell ref="A425:A427"/>
    <mergeCell ref="A333:A334"/>
    <mergeCell ref="A435:A436"/>
    <mergeCell ref="A460:A461"/>
    <mergeCell ref="B393:C393"/>
    <mergeCell ref="D393:E393"/>
    <mergeCell ref="F393:G393"/>
    <mergeCell ref="H393:I393"/>
    <mergeCell ref="J393:K393"/>
    <mergeCell ref="L393:M393"/>
    <mergeCell ref="A278:A279"/>
    <mergeCell ref="A220:A222"/>
    <mergeCell ref="A239:A240"/>
    <mergeCell ref="B239:C239"/>
    <mergeCell ref="L543:N543"/>
    <mergeCell ref="I543:K543"/>
    <mergeCell ref="F543:H543"/>
    <mergeCell ref="B650:G650"/>
    <mergeCell ref="C510:E510"/>
    <mergeCell ref="F510:H510"/>
    <mergeCell ref="C509:H509"/>
    <mergeCell ref="A509:A511"/>
    <mergeCell ref="A502:F502"/>
    <mergeCell ref="B351:G351"/>
    <mergeCell ref="A357:X357"/>
    <mergeCell ref="A358:F358"/>
    <mergeCell ref="G358:L358"/>
    <mergeCell ref="M358:R358"/>
    <mergeCell ref="S358:X358"/>
    <mergeCell ref="B333:G333"/>
    <mergeCell ref="C303:D303"/>
    <mergeCell ref="F303:G303"/>
    <mergeCell ref="G273:H273"/>
    <mergeCell ref="G623:L623"/>
    <mergeCell ref="B529:C529"/>
    <mergeCell ref="A529:A530"/>
    <mergeCell ref="B615:G615"/>
    <mergeCell ref="A561:A562"/>
    <mergeCell ref="B561:E561"/>
    <mergeCell ref="A573:A574"/>
    <mergeCell ref="B573:G573"/>
    <mergeCell ref="B591:G591"/>
    <mergeCell ref="A597:A598"/>
    <mergeCell ref="B597:G597"/>
    <mergeCell ref="B542:B544"/>
    <mergeCell ref="B202:AK202"/>
    <mergeCell ref="B203:G203"/>
    <mergeCell ref="H203:M203"/>
    <mergeCell ref="N203:S203"/>
    <mergeCell ref="T203:Y203"/>
    <mergeCell ref="Z203:AE203"/>
    <mergeCell ref="AF203:AK203"/>
    <mergeCell ref="B250:Y250"/>
    <mergeCell ref="B251:E251"/>
    <mergeCell ref="F251:I251"/>
    <mergeCell ref="J251:M251"/>
    <mergeCell ref="N251:Q251"/>
    <mergeCell ref="R251:U251"/>
    <mergeCell ref="V251:Y251"/>
    <mergeCell ref="T252:U252"/>
    <mergeCell ref="V252:W252"/>
    <mergeCell ref="X252:Y252"/>
    <mergeCell ref="B278:G278"/>
    <mergeCell ref="C542:N542"/>
    <mergeCell ref="C543:E543"/>
    <mergeCell ref="A542:A544"/>
    <mergeCell ref="B178:G178"/>
    <mergeCell ref="A196:F196"/>
    <mergeCell ref="A178:A179"/>
    <mergeCell ref="C221:D221"/>
    <mergeCell ref="F221:G221"/>
    <mergeCell ref="B220:B222"/>
    <mergeCell ref="E221:E222"/>
    <mergeCell ref="H221:H222"/>
    <mergeCell ref="C220:H220"/>
    <mergeCell ref="B252:C252"/>
    <mergeCell ref="D252:E252"/>
    <mergeCell ref="F252:G252"/>
    <mergeCell ref="H252:I252"/>
    <mergeCell ref="J252:K252"/>
    <mergeCell ref="L252:M252"/>
    <mergeCell ref="N252:O252"/>
    <mergeCell ref="P252:Q252"/>
    <mergeCell ref="X160:Y160"/>
    <mergeCell ref="L160:M160"/>
    <mergeCell ref="N160:O160"/>
    <mergeCell ref="P160:Q160"/>
    <mergeCell ref="R160:S160"/>
    <mergeCell ref="T160:U160"/>
    <mergeCell ref="B160:C160"/>
    <mergeCell ref="D160:E160"/>
    <mergeCell ref="F160:G160"/>
    <mergeCell ref="H160:I160"/>
    <mergeCell ref="J160:K160"/>
    <mergeCell ref="V160:W160"/>
    <mergeCell ref="C128:D128"/>
    <mergeCell ref="F128:G128"/>
    <mergeCell ref="AL109:AQ109"/>
    <mergeCell ref="AR109:AW109"/>
    <mergeCell ref="AX109:BC109"/>
    <mergeCell ref="BD109:BI109"/>
    <mergeCell ref="BJ109:BO109"/>
    <mergeCell ref="B109:G109"/>
    <mergeCell ref="H109:M109"/>
    <mergeCell ref="N109:S109"/>
    <mergeCell ref="T109:Y109"/>
    <mergeCell ref="Z109:AE109"/>
    <mergeCell ref="AF109:AK109"/>
    <mergeCell ref="E128:E129"/>
    <mergeCell ref="H128:H129"/>
    <mergeCell ref="B127:B129"/>
    <mergeCell ref="C127:H127"/>
    <mergeCell ref="CH89:CM89"/>
    <mergeCell ref="CN89:CS89"/>
    <mergeCell ref="CT89:CY89"/>
    <mergeCell ref="CZ89:DE89"/>
    <mergeCell ref="A87:A90"/>
    <mergeCell ref="BD89:BI89"/>
    <mergeCell ref="BJ89:BO89"/>
    <mergeCell ref="BP89:BU89"/>
    <mergeCell ref="BV89:CA89"/>
    <mergeCell ref="CB89:CG89"/>
    <mergeCell ref="Z89:AE89"/>
    <mergeCell ref="AF89:AK89"/>
    <mergeCell ref="AL89:AQ89"/>
    <mergeCell ref="AR89:AW89"/>
    <mergeCell ref="AX89:BC89"/>
    <mergeCell ref="B87:DE87"/>
    <mergeCell ref="B88:S88"/>
    <mergeCell ref="T88:AK88"/>
    <mergeCell ref="AL88:BC88"/>
    <mergeCell ref="BD88:BU88"/>
    <mergeCell ref="BV88:CM88"/>
    <mergeCell ref="CN88:DE88"/>
    <mergeCell ref="B89:G89"/>
    <mergeCell ref="Z62:AE62"/>
    <mergeCell ref="B62:G62"/>
    <mergeCell ref="N62:S62"/>
    <mergeCell ref="AF55:AK55"/>
    <mergeCell ref="B55:G55"/>
    <mergeCell ref="H55:M55"/>
    <mergeCell ref="N55:S55"/>
    <mergeCell ref="T55:Y55"/>
    <mergeCell ref="Z55:AE55"/>
    <mergeCell ref="B35:C35"/>
    <mergeCell ref="B34:M34"/>
    <mergeCell ref="B54:AK54"/>
    <mergeCell ref="H35:M35"/>
    <mergeCell ref="B22:G22"/>
    <mergeCell ref="A22:A23"/>
    <mergeCell ref="B2:M2"/>
    <mergeCell ref="B3:C3"/>
    <mergeCell ref="D3:E3"/>
    <mergeCell ref="F3:G3"/>
    <mergeCell ref="H3:I3"/>
    <mergeCell ref="J3:K3"/>
    <mergeCell ref="L3:M3"/>
    <mergeCell ref="A2:A4"/>
    <mergeCell ref="A34:A37"/>
    <mergeCell ref="A80:AA80"/>
    <mergeCell ref="A81:I81"/>
    <mergeCell ref="B107:BU107"/>
    <mergeCell ref="B108:S108"/>
    <mergeCell ref="T108:AK108"/>
    <mergeCell ref="AL108:BC108"/>
    <mergeCell ref="BD108:BU108"/>
    <mergeCell ref="H89:M89"/>
    <mergeCell ref="N89:S89"/>
    <mergeCell ref="T89:Y89"/>
    <mergeCell ref="S81:AA81"/>
    <mergeCell ref="A107:A110"/>
    <mergeCell ref="BP109:BU109"/>
    <mergeCell ref="B147:C147"/>
    <mergeCell ref="A147:A148"/>
    <mergeCell ref="B158:Y158"/>
    <mergeCell ref="B159:E159"/>
    <mergeCell ref="F159:I159"/>
    <mergeCell ref="J159:M159"/>
    <mergeCell ref="N159:Q159"/>
    <mergeCell ref="R159:U159"/>
    <mergeCell ref="V159:Y159"/>
    <mergeCell ref="R252:S252"/>
    <mergeCell ref="B321:C321"/>
    <mergeCell ref="A321:A322"/>
    <mergeCell ref="A270:X270"/>
    <mergeCell ref="A271:D271"/>
    <mergeCell ref="E271:H271"/>
    <mergeCell ref="I271:L271"/>
    <mergeCell ref="M271:P271"/>
    <mergeCell ref="Q271:T271"/>
    <mergeCell ref="U271:X271"/>
    <mergeCell ref="A272:D272"/>
    <mergeCell ref="E272:H272"/>
    <mergeCell ref="I272:L272"/>
    <mergeCell ref="M272:P272"/>
    <mergeCell ref="Q272:T272"/>
    <mergeCell ref="U272:X272"/>
    <mergeCell ref="A273:B273"/>
    <mergeCell ref="C273:D273"/>
    <mergeCell ref="E273:F273"/>
    <mergeCell ref="A250:A253"/>
    <mergeCell ref="S273:T273"/>
    <mergeCell ref="U273:V273"/>
    <mergeCell ref="W273:X273"/>
    <mergeCell ref="A296:F296"/>
    <mergeCell ref="I273:J273"/>
    <mergeCell ref="K273:L273"/>
    <mergeCell ref="M273:N273"/>
    <mergeCell ref="O273:P273"/>
    <mergeCell ref="Q273:R273"/>
    <mergeCell ref="B302:B304"/>
    <mergeCell ref="E303:E304"/>
    <mergeCell ref="H303:H304"/>
    <mergeCell ref="C302:H302"/>
    <mergeCell ref="A302:A304"/>
    <mergeCell ref="A385:P385"/>
    <mergeCell ref="A386:D386"/>
    <mergeCell ref="E386:H386"/>
    <mergeCell ref="I386:L386"/>
    <mergeCell ref="M386:P386"/>
    <mergeCell ref="A680:A681"/>
    <mergeCell ref="I680:N680"/>
    <mergeCell ref="B411:G411"/>
    <mergeCell ref="B392:M392"/>
    <mergeCell ref="B435:G435"/>
    <mergeCell ref="A454:F454"/>
    <mergeCell ref="B460:G460"/>
    <mergeCell ref="B426:C426"/>
    <mergeCell ref="D426:E426"/>
    <mergeCell ref="F426:G426"/>
    <mergeCell ref="H426:I426"/>
    <mergeCell ref="J426:K426"/>
    <mergeCell ref="L426:M426"/>
    <mergeCell ref="B425:M425"/>
    <mergeCell ref="A392:A394"/>
    <mergeCell ref="B509:B511"/>
    <mergeCell ref="A478:F478"/>
    <mergeCell ref="A484:A485"/>
    <mergeCell ref="B365:E365"/>
    <mergeCell ref="A365:A367"/>
    <mergeCell ref="H365:K365"/>
    <mergeCell ref="B484:G484"/>
    <mergeCell ref="B799:J799"/>
    <mergeCell ref="B760:S760"/>
    <mergeCell ref="B761:G761"/>
    <mergeCell ref="H761:M761"/>
    <mergeCell ref="N761:S761"/>
    <mergeCell ref="A760:A763"/>
    <mergeCell ref="B780:Y780"/>
    <mergeCell ref="B781:G781"/>
    <mergeCell ref="H781:M781"/>
    <mergeCell ref="N781:S781"/>
    <mergeCell ref="A631:L631"/>
    <mergeCell ref="B721:C721"/>
    <mergeCell ref="D721:E721"/>
    <mergeCell ref="F721:G721"/>
    <mergeCell ref="B657:F657"/>
    <mergeCell ref="A657:A659"/>
    <mergeCell ref="H657:L657"/>
    <mergeCell ref="B680:G680"/>
    <mergeCell ref="A622:L622"/>
    <mergeCell ref="A623:F623"/>
    <mergeCell ref="H721:I721"/>
    <mergeCell ref="J721:K721"/>
    <mergeCell ref="A799:A800"/>
    <mergeCell ref="A202:A204"/>
    <mergeCell ref="A127:A129"/>
    <mergeCell ref="A158:A161"/>
    <mergeCell ref="Y62:Y63"/>
    <mergeCell ref="J81:R81"/>
    <mergeCell ref="A62:A63"/>
    <mergeCell ref="M62:M63"/>
    <mergeCell ref="T781:Y781"/>
    <mergeCell ref="A780:A783"/>
    <mergeCell ref="B720:K720"/>
    <mergeCell ref="A720:A722"/>
    <mergeCell ref="M720:Q720"/>
    <mergeCell ref="A742:A743"/>
    <mergeCell ref="M698:Q698"/>
    <mergeCell ref="B698:K698"/>
    <mergeCell ref="B699:C699"/>
    <mergeCell ref="D699:E699"/>
    <mergeCell ref="F699:G699"/>
    <mergeCell ref="H699:I699"/>
    <mergeCell ref="J699:K699"/>
    <mergeCell ref="A698:A70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Caract.</vt:lpstr>
      <vt:lpstr>Condiciones de la vivienda</vt:lpstr>
      <vt:lpstr>Acceso a servicios</vt:lpstr>
      <vt:lpstr>Socioeconómico</vt:lpstr>
      <vt:lpstr>Consumo de aparatos eléctricos</vt:lpstr>
      <vt:lpstr>Consumo X Usos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daisyu</dc:creator>
  <cp:lastModifiedBy>Usuario</cp:lastModifiedBy>
  <dcterms:created xsi:type="dcterms:W3CDTF">2013-11-20T00:31:42Z</dcterms:created>
  <dcterms:modified xsi:type="dcterms:W3CDTF">2014-04-29T21:29:33Z</dcterms:modified>
</cp:coreProperties>
</file>